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6740" windowHeight="10950" activeTab="0"/>
  </bookViews>
  <sheets>
    <sheet name="Chats" sheetId="1" r:id="rId1"/>
    <sheet name="Stat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Nick</author>
    <author>Olenev</author>
  </authors>
  <commentList>
    <comment ref="C1" authorId="0">
      <text>
        <r>
          <rPr>
            <b/>
            <sz val="8"/>
            <rFont val="Tahoma"/>
            <family val="0"/>
          </rPr>
          <t>RET: индекс цен производителей промышленной продукции = 1 в декабре 1997</t>
        </r>
      </text>
    </comment>
    <comment ref="D1" authorId="0">
      <text>
        <r>
          <rPr>
            <b/>
            <sz val="8"/>
            <rFont val="Tahoma"/>
            <family val="0"/>
          </rPr>
          <t>Nick:</t>
        </r>
        <r>
          <rPr>
            <sz val="8"/>
            <rFont val="Tahoma"/>
            <family val="0"/>
          </rPr>
          <t xml:space="preserve">
объем промышленного производства в текущих ценах
[млрд.руб 98г.]</t>
        </r>
      </text>
    </comment>
    <comment ref="E1" authorId="0">
      <text>
        <r>
          <rPr>
            <b/>
            <sz val="8"/>
            <rFont val="Tahoma"/>
            <family val="0"/>
          </rPr>
          <t>Nick:</t>
        </r>
        <r>
          <rPr>
            <sz val="8"/>
            <rFont val="Tahoma"/>
            <family val="0"/>
          </rPr>
          <t xml:space="preserve">
млрд.руб в постоянных ценах декабря 1997г.
</t>
        </r>
      </text>
    </comment>
    <comment ref="F1" authorId="0">
      <text>
        <r>
          <rPr>
            <b/>
            <sz val="8"/>
            <rFont val="Tahoma"/>
            <family val="0"/>
          </rPr>
          <t>Nick:</t>
        </r>
        <r>
          <rPr>
            <sz val="8"/>
            <rFont val="Tahoma"/>
            <family val="0"/>
          </rPr>
          <t xml:space="preserve">
динамика промышленной продукции в % к соотв. Месяцу 1997г.
</t>
        </r>
      </text>
    </comment>
    <comment ref="P1" authorId="0">
      <text>
        <r>
          <rPr>
            <b/>
            <sz val="8"/>
            <rFont val="Tahoma"/>
            <family val="0"/>
          </rPr>
          <t>Nick:</t>
        </r>
        <r>
          <rPr>
            <sz val="8"/>
            <rFont val="Tahoma"/>
            <family val="0"/>
          </rPr>
          <t xml:space="preserve">
=1 для декабря 1997
</t>
        </r>
      </text>
    </comment>
    <comment ref="AE1" authorId="0">
      <text>
        <r>
          <rPr>
            <b/>
            <sz val="8"/>
            <rFont val="Tahoma"/>
            <family val="0"/>
          </rPr>
          <t>Резервные деньги представляют собой совокупность выпущенных Банком России наличных денег и средств кредитных организаций на счетах в Центральном банке, а также депозитов до востребования (без депозитов органов государственного управления).</t>
        </r>
      </text>
    </comment>
    <comment ref="Q1" authorId="1">
      <text>
        <r>
          <rPr>
            <sz val="8"/>
            <rFont val="Tahoma"/>
            <family val="0"/>
          </rPr>
          <t xml:space="preserve">RET
</t>
        </r>
      </text>
    </comment>
    <comment ref="W26" authorId="1">
      <text>
        <r>
          <rPr>
            <b/>
            <sz val="8"/>
            <rFont val="Tahoma"/>
            <family val="0"/>
          </rPr>
          <t>RET</t>
        </r>
      </text>
    </comment>
  </commentList>
</comments>
</file>

<file path=xl/sharedStrings.xml><?xml version="1.0" encoding="utf-8"?>
<sst xmlns="http://schemas.openxmlformats.org/spreadsheetml/2006/main" count="59" uniqueCount="56">
  <si>
    <t>Время</t>
  </si>
  <si>
    <t>Yпром</t>
  </si>
  <si>
    <t>reYпром</t>
  </si>
  <si>
    <t>RY</t>
  </si>
  <si>
    <t>Население, всего, млн.чел.</t>
  </si>
  <si>
    <t>Экономически активное население, млн чел.</t>
  </si>
  <si>
    <t>Занятое население, млн.чел.</t>
  </si>
  <si>
    <t>Безработные, общая численность, на конец месяца, млн чел.(пр методологии МОТ)</t>
  </si>
  <si>
    <t>Безработица (по МОТ), в % от экономически активного населения</t>
  </si>
  <si>
    <t>Экономически активное население, в % от всего населения</t>
  </si>
  <si>
    <t>Денежные доходы населения</t>
  </si>
  <si>
    <t>ReДН в ценах декабря 1997</t>
  </si>
  <si>
    <t>РДН в % к 1997</t>
  </si>
  <si>
    <t>Индекс потребительских цен (=1 в декабре 1997г.)</t>
  </si>
  <si>
    <t>Индекс цен производителей промышленной продукции (=1 в декабре 1997г.)</t>
  </si>
  <si>
    <t>Экспорт</t>
  </si>
  <si>
    <t>Импорт</t>
  </si>
  <si>
    <t>Сальдо</t>
  </si>
  <si>
    <t>M0 на конец месяца</t>
  </si>
  <si>
    <t>Резервные Деньги на конец месяца</t>
  </si>
  <si>
    <t xml:space="preserve">Розничный товарооборот, млрд.руб. /мес </t>
  </si>
  <si>
    <t>Розничный товарооборот,  млрд.руб. /мес в постоянных ценах декабря 1997 г.</t>
  </si>
  <si>
    <t>Розничный товарооборот,  в % к соответствующему периоду 1997 г.</t>
  </si>
  <si>
    <t xml:space="preserve">Официальный валютный курс на конец месяца, руб. за долл. США </t>
  </si>
  <si>
    <t>Золото-валютные резервы ЦБ РФ, млрд. долл. США</t>
  </si>
  <si>
    <t xml:space="preserve">Инвестиции в основной капитал, млрд.руб/мес </t>
  </si>
  <si>
    <t>Объем промышленного производства % к декабрю 1997г.</t>
  </si>
  <si>
    <t>Индекс цен производителей промышленной продукции, в % к предыдущему месяцу (Госкомстат РФ)</t>
  </si>
  <si>
    <t>Продукция промышленности, в % к соответствующему месяцу прошлого года (Госкомстат РФ)</t>
  </si>
  <si>
    <t>Объем промышленной продукции к соответствующему месяцу 1997г., (Госкомстат)</t>
  </si>
  <si>
    <t xml:space="preserve"> Рис.1</t>
  </si>
  <si>
    <t xml:space="preserve"> Рис.3</t>
  </si>
  <si>
    <t xml:space="preserve"> Рис.4</t>
  </si>
  <si>
    <t xml:space="preserve"> Рис.2</t>
  </si>
  <si>
    <t xml:space="preserve"> Рис.5</t>
  </si>
  <si>
    <t xml:space="preserve"> Рис.6</t>
  </si>
  <si>
    <t xml:space="preserve"> Рис.7</t>
  </si>
  <si>
    <t xml:space="preserve">Чтобы исключить сезонность при расчете объема промышленного производства </t>
  </si>
  <si>
    <t>в постоянных ценах проще всего поделить на соответствующие выпуски довольно стабильного</t>
  </si>
  <si>
    <t>1997 года.</t>
  </si>
  <si>
    <t xml:space="preserve">Синяя кривая на рис.1 получится, если помесячные объемы производства предварительно </t>
  </si>
  <si>
    <t>поделить на индекс цен производителей промышленной продукции.</t>
  </si>
  <si>
    <t xml:space="preserve">Роовая кривая рассчитана непосредственно по данным Госкомстата о производстьве </t>
  </si>
  <si>
    <t>к соответствующему периоду прошлого года.</t>
  </si>
  <si>
    <t>Поведение кривых существенно различается.</t>
  </si>
  <si>
    <t>либо им неверно оценены объемы производства в % к соответствующему месяцу прошлого года.</t>
  </si>
  <si>
    <t xml:space="preserve">рассчитан Госкомстатом РФ неверно, </t>
  </si>
  <si>
    <t>Такое расхождение означает, что либо индекс цен производителей промышленной продукции</t>
  </si>
  <si>
    <t>промышленной продукции в 2000г.</t>
  </si>
  <si>
    <t xml:space="preserve">Розовая кривая говорит об обратном: </t>
  </si>
  <si>
    <t>начиная с июля 2000г. идет спад промышленного производства.</t>
  </si>
  <si>
    <t xml:space="preserve">Исходя из синей кривой, можно прийти к выводу о довольно стабильном росте </t>
  </si>
  <si>
    <t>Интересно отметить, что обе кривые указывают на застой во второй половине 1999г.:</t>
  </si>
  <si>
    <t>загрузка мощностей для розовой кривой остановилась практически на уровне 1997г.,</t>
  </si>
  <si>
    <t>КОММЕНТАРИИ Н. Оленева (http://www.ccas.ru/~olenev/)</t>
  </si>
  <si>
    <t>а для синей - на уровне 110% от выпуска 1997г.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</si>
</sst>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</numFmts>
  <fonts count="2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16"/>
      <name val="Times New Roman"/>
      <family val="1"/>
    </font>
    <font>
      <sz val="8"/>
      <color indexed="60"/>
      <name val="Times New Roman"/>
      <family val="1"/>
    </font>
    <font>
      <sz val="13.5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0.75"/>
      <name val="Arial"/>
      <family val="0"/>
    </font>
    <font>
      <sz val="14.25"/>
      <name val="Arial"/>
      <family val="2"/>
    </font>
    <font>
      <b/>
      <sz val="8"/>
      <color indexed="18"/>
      <name val="Times New Roman"/>
      <family val="1"/>
    </font>
    <font>
      <sz val="8"/>
      <color indexed="53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164" fontId="5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19" applyNumberFormat="1" applyFont="1" applyAlignment="1">
      <alignment/>
    </xf>
    <xf numFmtId="9" fontId="10" fillId="0" borderId="0" xfId="19" applyFont="1" applyAlignment="1">
      <alignment/>
    </xf>
    <xf numFmtId="0" fontId="11" fillId="0" borderId="0" xfId="0" applyFont="1" applyAlignment="1">
      <alignment/>
    </xf>
    <xf numFmtId="164" fontId="11" fillId="0" borderId="0" xfId="19" applyNumberFormat="1" applyFont="1" applyAlignment="1">
      <alignment/>
    </xf>
    <xf numFmtId="9" fontId="11" fillId="0" borderId="0" xfId="19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19" applyNumberFormat="1" applyFont="1" applyAlignment="1">
      <alignment/>
    </xf>
    <xf numFmtId="9" fontId="12" fillId="0" borderId="0" xfId="19" applyFont="1" applyAlignment="1">
      <alignment/>
    </xf>
    <xf numFmtId="9" fontId="20" fillId="0" borderId="0" xfId="19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Объем промышленного производства,  в % к соответ. месяцу   1997 г.:
Синяя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кривая - объем производства дефлирован по индексу цен производителей промышленной продукции.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Розовая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- объем рассчитан по данным о производстве в % к соответ. месяцу прошлого года</a:t>
            </a:r>
          </a:p>
        </c:rich>
      </c:tx>
      <c:layout>
        <c:manualLayout>
          <c:xMode val="factor"/>
          <c:yMode val="factor"/>
          <c:x val="0.001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625"/>
          <c:w val="0.971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Stat!$F$1</c:f>
              <c:strCache>
                <c:ptCount val="1"/>
                <c:pt idx="0">
                  <c:v>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Stat!$F$14:$F$49</c:f>
              <c:numCache>
                <c:ptCount val="36"/>
                <c:pt idx="0">
                  <c:v>0.9277232639574305</c:v>
                </c:pt>
                <c:pt idx="1">
                  <c:v>0.960841466141328</c:v>
                </c:pt>
                <c:pt idx="2">
                  <c:v>0.9982584310870606</c:v>
                </c:pt>
                <c:pt idx="3">
                  <c:v>0.9343199121441015</c:v>
                </c:pt>
                <c:pt idx="4">
                  <c:v>0.9105110075255302</c:v>
                </c:pt>
                <c:pt idx="5">
                  <c:v>1.0553669359869058</c:v>
                </c:pt>
                <c:pt idx="6">
                  <c:v>0.8772659725032593</c:v>
                </c:pt>
                <c:pt idx="7">
                  <c:v>0.9323190368082807</c:v>
                </c:pt>
                <c:pt idx="8">
                  <c:v>0.9951689041231158</c:v>
                </c:pt>
                <c:pt idx="9">
                  <c:v>0.9980854981016843</c:v>
                </c:pt>
                <c:pt idx="10">
                  <c:v>1.0127726668757082</c:v>
                </c:pt>
                <c:pt idx="11">
                  <c:v>1.085455161860035</c:v>
                </c:pt>
                <c:pt idx="12">
                  <c:v>1.024373224545085</c:v>
                </c:pt>
                <c:pt idx="13">
                  <c:v>1.0326562441410918</c:v>
                </c:pt>
                <c:pt idx="14">
                  <c:v>1.0969442883288507</c:v>
                </c:pt>
                <c:pt idx="15">
                  <c:v>1.0839369069473634</c:v>
                </c:pt>
                <c:pt idx="16">
                  <c:v>1.0844524200835526</c:v>
                </c:pt>
                <c:pt idx="17">
                  <c:v>1.13575440210307</c:v>
                </c:pt>
                <c:pt idx="18">
                  <c:v>1.1123610965744066</c:v>
                </c:pt>
                <c:pt idx="19">
                  <c:v>1.1101528043302469</c:v>
                </c:pt>
                <c:pt idx="20">
                  <c:v>1.117602969775463</c:v>
                </c:pt>
                <c:pt idx="21">
                  <c:v>1.064149292665779</c:v>
                </c:pt>
                <c:pt idx="22">
                  <c:v>1.0980169198573173</c:v>
                </c:pt>
                <c:pt idx="23">
                  <c:v>1.1459556531246036</c:v>
                </c:pt>
                <c:pt idx="24">
                  <c:v>1.1135588775126475</c:v>
                </c:pt>
                <c:pt idx="25">
                  <c:v>1.193861729173604</c:v>
                </c:pt>
                <c:pt idx="26">
                  <c:v>1.2074091987646645</c:v>
                </c:pt>
                <c:pt idx="27">
                  <c:v>1.1278056222899155</c:v>
                </c:pt>
                <c:pt idx="28">
                  <c:v>1.2097000721786393</c:v>
                </c:pt>
                <c:pt idx="29">
                  <c:v>1.2591310350790494</c:v>
                </c:pt>
                <c:pt idx="30">
                  <c:v>1.2402142835075713</c:v>
                </c:pt>
                <c:pt idx="31">
                  <c:v>1.2696201434300165</c:v>
                </c:pt>
                <c:pt idx="32">
                  <c:v>1.2762019348743145</c:v>
                </c:pt>
                <c:pt idx="33">
                  <c:v>1.3173403278363005</c:v>
                </c:pt>
                <c:pt idx="34">
                  <c:v>1.327459748254004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Stat!$I$1</c:f>
              <c:strCache>
                <c:ptCount val="1"/>
                <c:pt idx="0">
                  <c:v>Объем промышленной продукции к соответствующему месяцу 1997г., (Госкомстат)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Stat!$I$14:$I$49</c:f>
              <c:numCache>
                <c:ptCount val="36"/>
                <c:pt idx="0">
                  <c:v>1.015</c:v>
                </c:pt>
                <c:pt idx="1">
                  <c:v>1.014</c:v>
                </c:pt>
                <c:pt idx="2">
                  <c:v>1.012</c:v>
                </c:pt>
                <c:pt idx="3">
                  <c:v>1.008</c:v>
                </c:pt>
                <c:pt idx="4">
                  <c:v>0.9790000000000001</c:v>
                </c:pt>
                <c:pt idx="5">
                  <c:v>0.975</c:v>
                </c:pt>
                <c:pt idx="6">
                  <c:v>0.9059999999999999</c:v>
                </c:pt>
                <c:pt idx="7">
                  <c:v>0.885</c:v>
                </c:pt>
                <c:pt idx="8">
                  <c:v>0.855</c:v>
                </c:pt>
                <c:pt idx="9">
                  <c:v>0.889</c:v>
                </c:pt>
                <c:pt idx="10">
                  <c:v>0.909</c:v>
                </c:pt>
                <c:pt idx="11">
                  <c:v>0.934</c:v>
                </c:pt>
                <c:pt idx="12">
                  <c:v>0.9906399999999999</c:v>
                </c:pt>
                <c:pt idx="13">
                  <c:v>0.98358</c:v>
                </c:pt>
                <c:pt idx="14">
                  <c:v>1.016048</c:v>
                </c:pt>
                <c:pt idx="15">
                  <c:v>1.014048</c:v>
                </c:pt>
                <c:pt idx="16">
                  <c:v>1.03774</c:v>
                </c:pt>
                <c:pt idx="17">
                  <c:v>1.06275</c:v>
                </c:pt>
                <c:pt idx="18">
                  <c:v>1.0219679999999998</c:v>
                </c:pt>
                <c:pt idx="19">
                  <c:v>1.0266</c:v>
                </c:pt>
                <c:pt idx="20">
                  <c:v>1.02771</c:v>
                </c:pt>
                <c:pt idx="21">
                  <c:v>0.980567</c:v>
                </c:pt>
                <c:pt idx="22">
                  <c:v>1.026261</c:v>
                </c:pt>
                <c:pt idx="23">
                  <c:v>1.037674</c:v>
                </c:pt>
                <c:pt idx="24">
                  <c:v>1.09663848</c:v>
                </c:pt>
                <c:pt idx="25">
                  <c:v>1.11833046</c:v>
                </c:pt>
                <c:pt idx="26">
                  <c:v>1.113588608</c:v>
                </c:pt>
                <c:pt idx="27">
                  <c:v>1.0698206399999999</c:v>
                </c:pt>
                <c:pt idx="28">
                  <c:v>1.14774044</c:v>
                </c:pt>
                <c:pt idx="29">
                  <c:v>1.1668995</c:v>
                </c:pt>
                <c:pt idx="30">
                  <c:v>1.1088352799999999</c:v>
                </c:pt>
                <c:pt idx="31">
                  <c:v>1.1313132000000001</c:v>
                </c:pt>
                <c:pt idx="32">
                  <c:v>1.10170512</c:v>
                </c:pt>
                <c:pt idx="33">
                  <c:v>1.082545968</c:v>
                </c:pt>
                <c:pt idx="34">
                  <c:v>1.105283097</c:v>
                </c:pt>
                <c:pt idx="35">
                  <c:v>1.06361585</c:v>
                </c:pt>
              </c:numCache>
            </c:numRef>
          </c:val>
          <c:smooth val="0"/>
        </c:ser>
        <c:axId val="46213639"/>
        <c:axId val="13269568"/>
      </c:lineChart>
      <c:date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0"/>
        <c:noMultiLvlLbl val="0"/>
      </c:dateAx>
      <c:valAx>
        <c:axId val="13269568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82"/>
          <c:w val="0.9717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Stat!$J$1</c:f>
              <c:strCache>
                <c:ptCount val="1"/>
                <c:pt idx="0">
                  <c:v>Население, всего, млн.чел.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Stat!$A$14:$A$48</c:f>
              <c:strCache>
                <c:ptCount val="3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</c:strCache>
            </c:strRef>
          </c:cat>
          <c:val>
            <c:numRef>
              <c:f>Stat!$J$14:$J$48</c:f>
              <c:numCache>
                <c:ptCount val="35"/>
                <c:pt idx="0">
                  <c:v>147.5</c:v>
                </c:pt>
                <c:pt idx="1">
                  <c:v>147.5</c:v>
                </c:pt>
                <c:pt idx="2">
                  <c:v>147.5</c:v>
                </c:pt>
                <c:pt idx="3">
                  <c:v>147.5</c:v>
                </c:pt>
                <c:pt idx="4">
                  <c:v>147.11111111111111</c:v>
                </c:pt>
                <c:pt idx="5">
                  <c:v>147.08520179372195</c:v>
                </c:pt>
                <c:pt idx="6">
                  <c:v>147.24770642201835</c:v>
                </c:pt>
                <c:pt idx="7">
                  <c:v>147.08520179372195</c:v>
                </c:pt>
                <c:pt idx="8">
                  <c:v>147.13804713804714</c:v>
                </c:pt>
                <c:pt idx="9">
                  <c:v>146.85314685314685</c:v>
                </c:pt>
                <c:pt idx="10">
                  <c:v>146.77966101694915</c:v>
                </c:pt>
                <c:pt idx="11">
                  <c:v>146.3</c:v>
                </c:pt>
                <c:pt idx="12">
                  <c:v>146.25</c:v>
                </c:pt>
                <c:pt idx="13">
                  <c:v>146.2</c:v>
                </c:pt>
                <c:pt idx="14">
                  <c:v>146.15</c:v>
                </c:pt>
                <c:pt idx="15">
                  <c:v>146.1</c:v>
                </c:pt>
                <c:pt idx="16">
                  <c:v>146.05</c:v>
                </c:pt>
                <c:pt idx="17">
                  <c:v>146</c:v>
                </c:pt>
                <c:pt idx="18">
                  <c:v>145.9</c:v>
                </c:pt>
                <c:pt idx="19">
                  <c:v>145.8</c:v>
                </c:pt>
                <c:pt idx="20">
                  <c:v>145.7</c:v>
                </c:pt>
                <c:pt idx="21">
                  <c:v>145.7</c:v>
                </c:pt>
                <c:pt idx="22">
                  <c:v>145.6</c:v>
                </c:pt>
                <c:pt idx="23">
                  <c:v>145.5</c:v>
                </c:pt>
                <c:pt idx="24">
                  <c:v>145.45</c:v>
                </c:pt>
                <c:pt idx="25">
                  <c:v>145.4</c:v>
                </c:pt>
                <c:pt idx="26">
                  <c:v>145.34</c:v>
                </c:pt>
                <c:pt idx="27">
                  <c:v>145.28</c:v>
                </c:pt>
                <c:pt idx="28">
                  <c:v>145.22</c:v>
                </c:pt>
                <c:pt idx="29">
                  <c:v>145.16</c:v>
                </c:pt>
                <c:pt idx="30">
                  <c:v>145.1</c:v>
                </c:pt>
                <c:pt idx="31">
                  <c:v>145.04</c:v>
                </c:pt>
                <c:pt idx="32">
                  <c:v>145.008</c:v>
                </c:pt>
                <c:pt idx="33">
                  <c:v>144.9</c:v>
                </c:pt>
                <c:pt idx="34">
                  <c:v>144.5</c:v>
                </c:pt>
              </c:numCache>
            </c:numRef>
          </c:val>
          <c:smooth val="0"/>
        </c:ser>
        <c:axId val="52317249"/>
        <c:axId val="1093194"/>
      </c:lineChart>
      <c:lineChart>
        <c:grouping val="standard"/>
        <c:varyColors val="0"/>
        <c:ser>
          <c:idx val="1"/>
          <c:order val="1"/>
          <c:tx>
            <c:strRef>
              <c:f>Stat!$N$1</c:f>
              <c:strCache>
                <c:ptCount val="1"/>
                <c:pt idx="0">
                  <c:v>Экономически активное население, в % от всего населения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strRef>
              <c:f>Stat!$A$14:$A$48</c:f>
              <c:strCache>
                <c:ptCount val="3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</c:strCache>
            </c:strRef>
          </c:cat>
          <c:val>
            <c:numRef>
              <c:f>Stat!$N$14:$N$48</c:f>
              <c:numCache>
                <c:ptCount val="35"/>
                <c:pt idx="0">
                  <c:v>0.4915254237288136</c:v>
                </c:pt>
                <c:pt idx="1">
                  <c:v>0.4908474576271187</c:v>
                </c:pt>
                <c:pt idx="2">
                  <c:v>0.4901694915254237</c:v>
                </c:pt>
                <c:pt idx="3">
                  <c:v>0.4894915254237288</c:v>
                </c:pt>
                <c:pt idx="4">
                  <c:v>0.48942598187311176</c:v>
                </c:pt>
                <c:pt idx="5">
                  <c:v>0.4888323170731709</c:v>
                </c:pt>
                <c:pt idx="6">
                  <c:v>0.487613707165109</c:v>
                </c:pt>
                <c:pt idx="7">
                  <c:v>0.4881524390243903</c:v>
                </c:pt>
                <c:pt idx="8">
                  <c:v>0.48933638443935923</c:v>
                </c:pt>
                <c:pt idx="9">
                  <c:v>0.49164761904761906</c:v>
                </c:pt>
                <c:pt idx="10">
                  <c:v>0.49189376443418015</c:v>
                </c:pt>
                <c:pt idx="11">
                  <c:v>0.4935064935064935</c:v>
                </c:pt>
                <c:pt idx="12">
                  <c:v>0.4936752136752137</c:v>
                </c:pt>
                <c:pt idx="13">
                  <c:v>0.49384404924760605</c:v>
                </c:pt>
                <c:pt idx="14">
                  <c:v>0.494697228874444</c:v>
                </c:pt>
                <c:pt idx="15">
                  <c:v>0.5037645448323066</c:v>
                </c:pt>
                <c:pt idx="16">
                  <c:v>0.5039370078740156</c:v>
                </c:pt>
                <c:pt idx="17">
                  <c:v>0.5041095890410958</c:v>
                </c:pt>
                <c:pt idx="18">
                  <c:v>0.5051405071967101</c:v>
                </c:pt>
                <c:pt idx="19">
                  <c:v>0.5054869684499314</c:v>
                </c:pt>
                <c:pt idx="20">
                  <c:v>0.5058339052848319</c:v>
                </c:pt>
                <c:pt idx="21">
                  <c:v>0.5065202470830473</c:v>
                </c:pt>
                <c:pt idx="22">
                  <c:v>0.5068681318681318</c:v>
                </c:pt>
                <c:pt idx="23">
                  <c:v>0.5072164948453608</c:v>
                </c:pt>
                <c:pt idx="24">
                  <c:v>0.5087658989343418</c:v>
                </c:pt>
                <c:pt idx="25">
                  <c:v>0.4954746685469236</c:v>
                </c:pt>
                <c:pt idx="26">
                  <c:v>0.4974603340838875</c:v>
                </c:pt>
                <c:pt idx="27">
                  <c:v>0.4952123103279491</c:v>
                </c:pt>
                <c:pt idx="28">
                  <c:v>0.4992425285773309</c:v>
                </c:pt>
                <c:pt idx="29">
                  <c:v>0.4976413871753667</c:v>
                </c:pt>
                <c:pt idx="30">
                  <c:v>0.49579600275671953</c:v>
                </c:pt>
                <c:pt idx="31">
                  <c:v>0.49894751060931813</c:v>
                </c:pt>
                <c:pt idx="32">
                  <c:v>0.4992827981904447</c:v>
                </c:pt>
                <c:pt idx="33">
                  <c:v>0.49965493443754316</c:v>
                </c:pt>
                <c:pt idx="34">
                  <c:v>0.501038062283737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Stat!$O$1</c:f>
              <c:strCache>
                <c:ptCount val="1"/>
                <c:pt idx="0">
                  <c:v>Безработица (по МОТ), в % от экономически активного населения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Stat!$A$14:$A$48</c:f>
              <c:strCache>
                <c:ptCount val="3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</c:strCache>
            </c:strRef>
          </c:cat>
          <c:val>
            <c:numRef>
              <c:f>Stat!$O$14:$O$48</c:f>
              <c:numCache>
                <c:ptCount val="35"/>
                <c:pt idx="0">
                  <c:v>0.11402758620689654</c:v>
                </c:pt>
                <c:pt idx="1">
                  <c:v>0.11647790055248618</c:v>
                </c:pt>
                <c:pt idx="2">
                  <c:v>0.1170954356846473</c:v>
                </c:pt>
                <c:pt idx="3">
                  <c:v>0.11734072022160663</c:v>
                </c:pt>
                <c:pt idx="4">
                  <c:v>0.11502777777777778</c:v>
                </c:pt>
                <c:pt idx="5">
                  <c:v>0.11265646731571625</c:v>
                </c:pt>
                <c:pt idx="6">
                  <c:v>0.1134540389972145</c:v>
                </c:pt>
                <c:pt idx="7">
                  <c:v>0.11550139275766017</c:v>
                </c:pt>
                <c:pt idx="8">
                  <c:v>0.11923611111111113</c:v>
                </c:pt>
                <c:pt idx="9">
                  <c:v>0.12293628808864265</c:v>
                </c:pt>
                <c:pt idx="10">
                  <c:v>0.13012465373961218</c:v>
                </c:pt>
                <c:pt idx="11">
                  <c:v>0.13473684210526315</c:v>
                </c:pt>
                <c:pt idx="12">
                  <c:v>0.14</c:v>
                </c:pt>
                <c:pt idx="13">
                  <c:v>0.1441135734072022</c:v>
                </c:pt>
                <c:pt idx="14">
                  <c:v>0.13899031811894882</c:v>
                </c:pt>
                <c:pt idx="15">
                  <c:v>0.13029891304347826</c:v>
                </c:pt>
                <c:pt idx="16">
                  <c:v>0.1241983695652174</c:v>
                </c:pt>
                <c:pt idx="17">
                  <c:v>0.12016304347826087</c:v>
                </c:pt>
                <c:pt idx="18">
                  <c:v>0.11823609226594302</c:v>
                </c:pt>
                <c:pt idx="19">
                  <c:v>0.11720488466757123</c:v>
                </c:pt>
                <c:pt idx="20">
                  <c:v>0.1191180461329715</c:v>
                </c:pt>
                <c:pt idx="21">
                  <c:v>0.12089430894308945</c:v>
                </c:pt>
                <c:pt idx="22">
                  <c:v>0.12289972899728999</c:v>
                </c:pt>
                <c:pt idx="23">
                  <c:v>0.12065040650406504</c:v>
                </c:pt>
                <c:pt idx="24">
                  <c:v>0.11808108108108108</c:v>
                </c:pt>
                <c:pt idx="25">
                  <c:v>0.119</c:v>
                </c:pt>
                <c:pt idx="26">
                  <c:v>0.113</c:v>
                </c:pt>
                <c:pt idx="27">
                  <c:v>0.108</c:v>
                </c:pt>
                <c:pt idx="28">
                  <c:v>0.102</c:v>
                </c:pt>
                <c:pt idx="29">
                  <c:v>0.101</c:v>
                </c:pt>
                <c:pt idx="30">
                  <c:v>0.1</c:v>
                </c:pt>
                <c:pt idx="31">
                  <c:v>0.09800000000000002</c:v>
                </c:pt>
                <c:pt idx="32">
                  <c:v>0.09875690607734806</c:v>
                </c:pt>
                <c:pt idx="33">
                  <c:v>0.09941988950276243</c:v>
                </c:pt>
                <c:pt idx="34">
                  <c:v>0.10176795580110497</c:v>
                </c:pt>
              </c:numCache>
            </c:numRef>
          </c:val>
          <c:smooth val="0"/>
        </c:ser>
        <c:axId val="9838747"/>
        <c:axId val="21439860"/>
      </c:lineChart>
      <c:date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0"/>
        <c:noMultiLvlLbl val="0"/>
      </c:dateAx>
      <c:valAx>
        <c:axId val="10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midCat"/>
        <c:dispUnits/>
        <c:majorUnit val="1"/>
      </c:valAx>
      <c:dateAx>
        <c:axId val="9838747"/>
        <c:scaling>
          <c:orientation val="minMax"/>
        </c:scaling>
        <c:axPos val="b"/>
        <c:delete val="1"/>
        <c:majorTickMark val="in"/>
        <c:minorTickMark val="none"/>
        <c:tickLblPos val="nextTo"/>
        <c:crossAx val="21439860"/>
        <c:crosses val="autoZero"/>
        <c:auto val="0"/>
        <c:noMultiLvlLbl val="0"/>
      </c:dateAx>
      <c:valAx>
        <c:axId val="21439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838747"/>
        <c:crosses val="max"/>
        <c:crossBetween val="midCat"/>
        <c:dispUnits/>
      </c:valAx>
      <c:spPr>
        <a:noFill/>
        <a:ln w="3175">
          <a:solidFill>
            <a:srgbClr val="3366FF"/>
          </a:solidFill>
        </a:ln>
      </c:spPr>
    </c:plotArea>
    <c:legend>
      <c:legendPos val="t"/>
      <c:layout>
        <c:manualLayout>
          <c:xMode val="edge"/>
          <c:yMode val="edge"/>
          <c:x val="0.071"/>
          <c:y val="0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Розничный товарооборот, в сопоставимых ценах
в % к соответствующему месяцу 1997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Stat!$S$1</c:f>
              <c:strCache>
                <c:ptCount val="1"/>
                <c:pt idx="0">
                  <c:v>Розничный товарооборот,  в % к соответствующему периоду 1997 г.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Stat!$A$14:$A$48</c:f>
              <c:strCache>
                <c:ptCount val="3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</c:strCache>
            </c:strRef>
          </c:cat>
          <c:val>
            <c:numRef>
              <c:f>Stat!$S$14:$S$48</c:f>
              <c:numCache>
                <c:ptCount val="35"/>
                <c:pt idx="0">
                  <c:v>0.9568313953488373</c:v>
                </c:pt>
                <c:pt idx="1">
                  <c:v>0.9467480468749999</c:v>
                </c:pt>
                <c:pt idx="2">
                  <c:v>0.9403535324233105</c:v>
                </c:pt>
                <c:pt idx="3">
                  <c:v>0.9288139330910912</c:v>
                </c:pt>
                <c:pt idx="4">
                  <c:v>0.9439574617633829</c:v>
                </c:pt>
                <c:pt idx="5">
                  <c:v>0.9484913397133644</c:v>
                </c:pt>
                <c:pt idx="6">
                  <c:v>0.965166458793054</c:v>
                </c:pt>
                <c:pt idx="7">
                  <c:v>1.0172302646474711</c:v>
                </c:pt>
                <c:pt idx="8">
                  <c:v>0.9213853206405643</c:v>
                </c:pt>
                <c:pt idx="9">
                  <c:v>0.8565460853175078</c:v>
                </c:pt>
                <c:pt idx="10">
                  <c:v>0.8471507063805558</c:v>
                </c:pt>
                <c:pt idx="11">
                  <c:v>0.7883032998460959</c:v>
                </c:pt>
                <c:pt idx="12">
                  <c:v>0.7820657029971136</c:v>
                </c:pt>
                <c:pt idx="13">
                  <c:v>0.8227960264803804</c:v>
                </c:pt>
                <c:pt idx="14">
                  <c:v>0.8414100689161647</c:v>
                </c:pt>
                <c:pt idx="15">
                  <c:v>0.8135901879134956</c:v>
                </c:pt>
                <c:pt idx="16">
                  <c:v>0.8356860573166901</c:v>
                </c:pt>
                <c:pt idx="17">
                  <c:v>0.8529548481783772</c:v>
                </c:pt>
                <c:pt idx="18">
                  <c:v>0.8469643946583513</c:v>
                </c:pt>
                <c:pt idx="19">
                  <c:v>0.8724346533457162</c:v>
                </c:pt>
                <c:pt idx="20">
                  <c:v>0.8408019080082259</c:v>
                </c:pt>
                <c:pt idx="21">
                  <c:v>0.8574529835764805</c:v>
                </c:pt>
                <c:pt idx="22">
                  <c:v>0.8505062939763689</c:v>
                </c:pt>
                <c:pt idx="23">
                  <c:v>0.8509528741232956</c:v>
                </c:pt>
                <c:pt idx="24">
                  <c:v>0.8404421883042771</c:v>
                </c:pt>
                <c:pt idx="25">
                  <c:v>0.821452090864446</c:v>
                </c:pt>
                <c:pt idx="26">
                  <c:v>0.87395105803078</c:v>
                </c:pt>
                <c:pt idx="27">
                  <c:v>0.857918024952525</c:v>
                </c:pt>
                <c:pt idx="28">
                  <c:v>0.8516099115815031</c:v>
                </c:pt>
                <c:pt idx="29">
                  <c:v>0.8538275318947178</c:v>
                </c:pt>
                <c:pt idx="30">
                  <c:v>0.8611537797852342</c:v>
                </c:pt>
                <c:pt idx="31">
                  <c:v>0.9201763873846776</c:v>
                </c:pt>
                <c:pt idx="32">
                  <c:v>0.9237557661129374</c:v>
                </c:pt>
                <c:pt idx="33">
                  <c:v>0.9417499495574644</c:v>
                </c:pt>
                <c:pt idx="34">
                  <c:v>0.9530306284312946</c:v>
                </c:pt>
              </c:numCache>
            </c:numRef>
          </c:val>
          <c:smooth val="0"/>
        </c:ser>
        <c:axId val="58741013"/>
        <c:axId val="58907070"/>
      </c:lineChart>
      <c:date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0"/>
        <c:noMultiLvlLbl val="0"/>
      </c:dateAx>
      <c:valAx>
        <c:axId val="58907070"/>
        <c:scaling>
          <c:orientation val="minMax"/>
          <c:max val="1.05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Реальные доходы населения, в сопоставимых ценах
в % к соответствующему месяцу 1997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Stat!$V$1</c:f>
              <c:strCache>
                <c:ptCount val="1"/>
                <c:pt idx="0">
                  <c:v>РДН в % к 1997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Stat!$A$14:$A$47</c:f>
              <c:strCache>
                <c:ptCount val="3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</c:strCache>
            </c:strRef>
          </c:cat>
          <c:val>
            <c:numRef>
              <c:f>Stat!$V$14:$V$47</c:f>
              <c:numCache>
                <c:ptCount val="34"/>
                <c:pt idx="0">
                  <c:v>0.9018020477815701</c:v>
                </c:pt>
                <c:pt idx="1">
                  <c:v>0.9362292297057596</c:v>
                </c:pt>
                <c:pt idx="2">
                  <c:v>0.9272578940311187</c:v>
                </c:pt>
                <c:pt idx="3">
                  <c:v>0.9070350837845633</c:v>
                </c:pt>
                <c:pt idx="4">
                  <c:v>0.8944035352462996</c:v>
                </c:pt>
                <c:pt idx="5">
                  <c:v>0.8428984376361136</c:v>
                </c:pt>
                <c:pt idx="6">
                  <c:v>0.8837078787505138</c:v>
                </c:pt>
                <c:pt idx="7">
                  <c:v>0.8698584561375539</c:v>
                </c:pt>
                <c:pt idx="8">
                  <c:v>0.720831744703433</c:v>
                </c:pt>
                <c:pt idx="9">
                  <c:v>0.7412333462201868</c:v>
                </c:pt>
                <c:pt idx="10">
                  <c:v>0.7400692510043028</c:v>
                </c:pt>
                <c:pt idx="11">
                  <c:v>0.7008555867321127</c:v>
                </c:pt>
                <c:pt idx="12">
                  <c:v>0.6451742997897992</c:v>
                </c:pt>
                <c:pt idx="13">
                  <c:v>0.6897395047313091</c:v>
                </c:pt>
                <c:pt idx="14">
                  <c:v>0.6959037571893105</c:v>
                </c:pt>
                <c:pt idx="15">
                  <c:v>0.7033107503771765</c:v>
                </c:pt>
                <c:pt idx="16">
                  <c:v>0.7105709247116708</c:v>
                </c:pt>
                <c:pt idx="17">
                  <c:v>0.6792472454922708</c:v>
                </c:pt>
                <c:pt idx="18">
                  <c:v>0.6753670431764253</c:v>
                </c:pt>
                <c:pt idx="19">
                  <c:v>0.7261589299265002</c:v>
                </c:pt>
                <c:pt idx="20">
                  <c:v>0.7327679589303135</c:v>
                </c:pt>
                <c:pt idx="21">
                  <c:v>0.7242897049841299</c:v>
                </c:pt>
                <c:pt idx="22">
                  <c:v>0.7567355860028507</c:v>
                </c:pt>
                <c:pt idx="23">
                  <c:v>0.8020354425631572</c:v>
                </c:pt>
                <c:pt idx="24">
                  <c:v>0.6365512485420536</c:v>
                </c:pt>
                <c:pt idx="25">
                  <c:v>0.7616983671292442</c:v>
                </c:pt>
                <c:pt idx="26">
                  <c:v>0.8270418370491204</c:v>
                </c:pt>
                <c:pt idx="27">
                  <c:v>0.838480771028686</c:v>
                </c:pt>
                <c:pt idx="28">
                  <c:v>0.802097054820624</c:v>
                </c:pt>
                <c:pt idx="29">
                  <c:v>0.8638826243797271</c:v>
                </c:pt>
                <c:pt idx="30">
                  <c:v>0.8416059724500509</c:v>
                </c:pt>
                <c:pt idx="31">
                  <c:v>0.8723719178688523</c:v>
                </c:pt>
                <c:pt idx="32">
                  <c:v>0.8849917413327943</c:v>
                </c:pt>
                <c:pt idx="33">
                  <c:v>0.874028051422724</c:v>
                </c:pt>
              </c:numCache>
            </c:numRef>
          </c:val>
          <c:smooth val="0"/>
        </c:ser>
        <c:axId val="60401583"/>
        <c:axId val="6743336"/>
      </c:lineChart>
      <c:date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 val="autoZero"/>
        <c:auto val="0"/>
        <c:noMultiLvlLbl val="0"/>
      </c:dateAx>
      <c:valAx>
        <c:axId val="6743336"/>
        <c:scaling>
          <c:orientation val="minMax"/>
          <c:max val="0.95"/>
          <c:min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24"/>
          <c:w val="0.981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Stat!$Z$1</c:f>
              <c:strCache>
                <c:ptCount val="1"/>
                <c:pt idx="0">
                  <c:v>Экспорт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Stat!$A$14:$A$47</c:f>
              <c:strCache>
                <c:ptCount val="3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</c:strCache>
            </c:strRef>
          </c:cat>
          <c:val>
            <c:numRef>
              <c:f>Stat!$Z$14:$Z$47</c:f>
              <c:numCache>
                <c:ptCount val="34"/>
                <c:pt idx="0">
                  <c:v>0.8428571428571429</c:v>
                </c:pt>
                <c:pt idx="1">
                  <c:v>0.8656716417910447</c:v>
                </c:pt>
                <c:pt idx="2">
                  <c:v>0.9054054054054054</c:v>
                </c:pt>
                <c:pt idx="3">
                  <c:v>0.911764705882353</c:v>
                </c:pt>
                <c:pt idx="4">
                  <c:v>0.8955223880597015</c:v>
                </c:pt>
                <c:pt idx="5">
                  <c:v>0.9420289855072463</c:v>
                </c:pt>
                <c:pt idx="6">
                  <c:v>0.8266666666666667</c:v>
                </c:pt>
                <c:pt idx="7">
                  <c:v>0.8142857142857143</c:v>
                </c:pt>
                <c:pt idx="8">
                  <c:v>0.8309859154929579</c:v>
                </c:pt>
                <c:pt idx="9">
                  <c:v>0.7721518987341771</c:v>
                </c:pt>
                <c:pt idx="10">
                  <c:v>0.7108433734939759</c:v>
                </c:pt>
                <c:pt idx="11">
                  <c:v>0.8202247191011235</c:v>
                </c:pt>
                <c:pt idx="12">
                  <c:v>0.6571428571428571</c:v>
                </c:pt>
                <c:pt idx="13">
                  <c:v>0.7462686567164178</c:v>
                </c:pt>
                <c:pt idx="14">
                  <c:v>0.8108108108108107</c:v>
                </c:pt>
                <c:pt idx="15">
                  <c:v>0.9558823529411765</c:v>
                </c:pt>
                <c:pt idx="16">
                  <c:v>0.7611940298507462</c:v>
                </c:pt>
                <c:pt idx="17">
                  <c:v>0.782608695652174</c:v>
                </c:pt>
                <c:pt idx="18">
                  <c:v>0.84</c:v>
                </c:pt>
                <c:pt idx="19">
                  <c:v>0.8857142857142858</c:v>
                </c:pt>
                <c:pt idx="20">
                  <c:v>0.9154929577464789</c:v>
                </c:pt>
                <c:pt idx="21">
                  <c:v>0.8860759493670886</c:v>
                </c:pt>
                <c:pt idx="22">
                  <c:v>0.9156626506024095</c:v>
                </c:pt>
                <c:pt idx="23">
                  <c:v>1.089887640449438</c:v>
                </c:pt>
                <c:pt idx="24">
                  <c:v>0.7752808988764045</c:v>
                </c:pt>
                <c:pt idx="25">
                  <c:v>0.9101123595505617</c:v>
                </c:pt>
                <c:pt idx="26">
                  <c:v>1.0449438202247192</c:v>
                </c:pt>
                <c:pt idx="27">
                  <c:v>0.9101123595505617</c:v>
                </c:pt>
                <c:pt idx="28">
                  <c:v>0.9325842696629214</c:v>
                </c:pt>
                <c:pt idx="29">
                  <c:v>0.9662921348314606</c:v>
                </c:pt>
                <c:pt idx="30">
                  <c:v>0.9550561797752809</c:v>
                </c:pt>
                <c:pt idx="31">
                  <c:v>1.0224719101123594</c:v>
                </c:pt>
                <c:pt idx="32">
                  <c:v>0.9887640449438203</c:v>
                </c:pt>
                <c:pt idx="33">
                  <c:v>0.9775280898876403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Stat!$AA$1</c:f>
              <c:strCache>
                <c:ptCount val="1"/>
                <c:pt idx="0">
                  <c:v>Импорт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Stat!$A$14:$A$47</c:f>
              <c:strCache>
                <c:ptCount val="3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</c:strCache>
            </c:strRef>
          </c:cat>
          <c:val>
            <c:numRef>
              <c:f>Stat!$AA$14:$AA$47</c:f>
              <c:numCache>
                <c:ptCount val="34"/>
                <c:pt idx="0">
                  <c:v>1.1875</c:v>
                </c:pt>
                <c:pt idx="1">
                  <c:v>1.196078431372549</c:v>
                </c:pt>
                <c:pt idx="2">
                  <c:v>1.1403508771929824</c:v>
                </c:pt>
                <c:pt idx="3">
                  <c:v>1</c:v>
                </c:pt>
                <c:pt idx="4">
                  <c:v>1.0545454545454545</c:v>
                </c:pt>
                <c:pt idx="5">
                  <c:v>0.9661016949152542</c:v>
                </c:pt>
                <c:pt idx="6">
                  <c:v>0.9344262295081968</c:v>
                </c:pt>
                <c:pt idx="7">
                  <c:v>0.7692307692307693</c:v>
                </c:pt>
                <c:pt idx="8">
                  <c:v>0.49180327868852464</c:v>
                </c:pt>
                <c:pt idx="9">
                  <c:v>0.42028985507246375</c:v>
                </c:pt>
                <c:pt idx="10">
                  <c:v>0.46153846153846156</c:v>
                </c:pt>
                <c:pt idx="11">
                  <c:v>0.4216867469879518</c:v>
                </c:pt>
                <c:pt idx="12">
                  <c:v>0.5625000000000001</c:v>
                </c:pt>
                <c:pt idx="13">
                  <c:v>0.5686274509803921</c:v>
                </c:pt>
                <c:pt idx="14">
                  <c:v>0.5964912280701754</c:v>
                </c:pt>
                <c:pt idx="15">
                  <c:v>0.532258064516129</c:v>
                </c:pt>
                <c:pt idx="16">
                  <c:v>0.5272727272727272</c:v>
                </c:pt>
                <c:pt idx="17">
                  <c:v>0.6610169491525423</c:v>
                </c:pt>
                <c:pt idx="18">
                  <c:v>0.5409836065573771</c:v>
                </c:pt>
                <c:pt idx="19">
                  <c:v>0.47692307692307695</c:v>
                </c:pt>
                <c:pt idx="20">
                  <c:v>0.5245901639344263</c:v>
                </c:pt>
                <c:pt idx="21">
                  <c:v>0.49275362318840576</c:v>
                </c:pt>
                <c:pt idx="22">
                  <c:v>0.5384615384615384</c:v>
                </c:pt>
                <c:pt idx="23">
                  <c:v>0.48192771084337344</c:v>
                </c:pt>
                <c:pt idx="24">
                  <c:v>0.34939759036144574</c:v>
                </c:pt>
                <c:pt idx="25">
                  <c:v>0.4096385542168674</c:v>
                </c:pt>
                <c:pt idx="26">
                  <c:v>0.4337349397590361</c:v>
                </c:pt>
                <c:pt idx="27">
                  <c:v>0.4216867469879518</c:v>
                </c:pt>
                <c:pt idx="28">
                  <c:v>0.4096385542168674</c:v>
                </c:pt>
                <c:pt idx="29">
                  <c:v>0.4216867469879518</c:v>
                </c:pt>
                <c:pt idx="30">
                  <c:v>0.4337349397590361</c:v>
                </c:pt>
                <c:pt idx="31">
                  <c:v>0.4457831325301205</c:v>
                </c:pt>
                <c:pt idx="32">
                  <c:v>0.4457831325301205</c:v>
                </c:pt>
                <c:pt idx="33">
                  <c:v>0.48192771084337344</c:v>
                </c:pt>
              </c:numCache>
            </c:numRef>
          </c:val>
          <c:smooth val="0"/>
        </c:ser>
        <c:marker val="1"/>
        <c:axId val="60690025"/>
        <c:axId val="9339314"/>
      </c:lineChart>
      <c:date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0"/>
        <c:noMultiLvlLbl val="0"/>
      </c:dateAx>
      <c:valAx>
        <c:axId val="9339314"/>
        <c:scaling>
          <c:orientation val="minMax"/>
          <c:max val="1.2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midCat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"/>
          <c:y val="0.15675"/>
          <c:w val="0.52025"/>
          <c:h val="0.06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2345"/>
          <c:w val="0.971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Stat!$C$1</c:f>
              <c:strCache>
                <c:ptCount val="1"/>
                <c:pt idx="0">
                  <c:v>Индекс цен производителей промышленной продукции (=1 в декабре 1997г.)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Stat!$C$14:$C$49</c:f>
              <c:numCache>
                <c:ptCount val="36"/>
                <c:pt idx="0">
                  <c:v>1.0090000000000001</c:v>
                </c:pt>
                <c:pt idx="1">
                  <c:v>1.014045</c:v>
                </c:pt>
                <c:pt idx="2">
                  <c:v>1.013030955</c:v>
                </c:pt>
                <c:pt idx="3">
                  <c:v>1.013030955</c:v>
                </c:pt>
                <c:pt idx="4">
                  <c:v>1.003913676405</c:v>
                </c:pt>
                <c:pt idx="5">
                  <c:v>1.003913676405</c:v>
                </c:pt>
                <c:pt idx="6">
                  <c:v>0.9958823669937601</c:v>
                </c:pt>
                <c:pt idx="7">
                  <c:v>0.9839317785898349</c:v>
                </c:pt>
                <c:pt idx="8">
                  <c:v>1.0567427302054828</c:v>
                </c:pt>
                <c:pt idx="9">
                  <c:v>1.1190905512876064</c:v>
                </c:pt>
                <c:pt idx="10">
                  <c:v>1.1761641694032743</c:v>
                </c:pt>
                <c:pt idx="11">
                  <c:v>1.2326200495346316</c:v>
                </c:pt>
                <c:pt idx="12">
                  <c:v>1.3176708329525213</c:v>
                </c:pt>
                <c:pt idx="13">
                  <c:v>1.3914603995978623</c:v>
                </c:pt>
                <c:pt idx="14">
                  <c:v>1.4457273551821792</c:v>
                </c:pt>
                <c:pt idx="15">
                  <c:v>1.49921926732392</c:v>
                </c:pt>
                <c:pt idx="16">
                  <c:v>1.553191160947581</c:v>
                </c:pt>
                <c:pt idx="17">
                  <c:v>1.6106592339026415</c:v>
                </c:pt>
                <c:pt idx="18">
                  <c:v>1.6605896701536234</c:v>
                </c:pt>
                <c:pt idx="19">
                  <c:v>1.7386373846508436</c:v>
                </c:pt>
                <c:pt idx="20">
                  <c:v>1.8412169903452433</c:v>
                </c:pt>
                <c:pt idx="21">
                  <c:v>1.9424839248142316</c:v>
                </c:pt>
                <c:pt idx="22">
                  <c:v>2.0182407978819867</c:v>
                </c:pt>
                <c:pt idx="23">
                  <c:v>2.0626420954353906</c:v>
                </c:pt>
                <c:pt idx="24">
                  <c:v>2.145147779252806</c:v>
                </c:pt>
                <c:pt idx="25">
                  <c:v>2.22451824708516</c:v>
                </c:pt>
                <c:pt idx="26">
                  <c:v>2.282355721509374</c:v>
                </c:pt>
                <c:pt idx="27">
                  <c:v>2.318873413053524</c:v>
                </c:pt>
                <c:pt idx="28">
                  <c:v>2.358294261075434</c:v>
                </c:pt>
                <c:pt idx="29">
                  <c:v>2.412535029080169</c:v>
                </c:pt>
                <c:pt idx="30">
                  <c:v>2.494561220068895</c:v>
                </c:pt>
                <c:pt idx="31">
                  <c:v>2.5369687608100664</c:v>
                </c:pt>
                <c:pt idx="32">
                  <c:v>2.585171167265458</c:v>
                </c:pt>
                <c:pt idx="33">
                  <c:v>2.6549707887816254</c:v>
                </c:pt>
                <c:pt idx="34">
                  <c:v>2.6894854090357865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Stat!$P$1</c:f>
              <c:strCache>
                <c:ptCount val="1"/>
                <c:pt idx="0">
                  <c:v>Индекс потребительских цен (=1 в декабре 1997г.)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Stat!$P$14:$P$49</c:f>
              <c:numCache>
                <c:ptCount val="36"/>
                <c:pt idx="0">
                  <c:v>1.015</c:v>
                </c:pt>
                <c:pt idx="1">
                  <c:v>1.024</c:v>
                </c:pt>
                <c:pt idx="2">
                  <c:v>1.0306</c:v>
                </c:pt>
                <c:pt idx="3">
                  <c:v>1.035</c:v>
                </c:pt>
                <c:pt idx="4">
                  <c:v>1.04</c:v>
                </c:pt>
                <c:pt idx="5">
                  <c:v>1.0406</c:v>
                </c:pt>
                <c:pt idx="6">
                  <c:v>1.0423</c:v>
                </c:pt>
                <c:pt idx="7">
                  <c:v>1.081</c:v>
                </c:pt>
                <c:pt idx="8">
                  <c:v>1.496</c:v>
                </c:pt>
                <c:pt idx="9">
                  <c:v>1.564</c:v>
                </c:pt>
                <c:pt idx="10">
                  <c:v>1.653</c:v>
                </c:pt>
                <c:pt idx="11">
                  <c:v>1.844</c:v>
                </c:pt>
                <c:pt idx="12">
                  <c:v>1.9989</c:v>
                </c:pt>
                <c:pt idx="13">
                  <c:v>2.08095</c:v>
                </c:pt>
                <c:pt idx="14">
                  <c:v>2.13904</c:v>
                </c:pt>
                <c:pt idx="15">
                  <c:v>2.20358</c:v>
                </c:pt>
                <c:pt idx="16">
                  <c:v>2.253</c:v>
                </c:pt>
                <c:pt idx="17">
                  <c:v>2.29578</c:v>
                </c:pt>
                <c:pt idx="18">
                  <c:v>2.36032</c:v>
                </c:pt>
                <c:pt idx="19">
                  <c:v>2.38798</c:v>
                </c:pt>
                <c:pt idx="20">
                  <c:v>2.4230199999999997</c:v>
                </c:pt>
                <c:pt idx="21">
                  <c:v>2.45621</c:v>
                </c:pt>
                <c:pt idx="22">
                  <c:v>2.48571</c:v>
                </c:pt>
                <c:pt idx="23">
                  <c:v>2.51706</c:v>
                </c:pt>
                <c:pt idx="24">
                  <c:v>2.57571</c:v>
                </c:pt>
                <c:pt idx="25">
                  <c:v>2.60264</c:v>
                </c:pt>
                <c:pt idx="26">
                  <c:v>2.6195</c:v>
                </c:pt>
                <c:pt idx="27">
                  <c:v>2.64191</c:v>
                </c:pt>
                <c:pt idx="28">
                  <c:v>2.68822</c:v>
                </c:pt>
                <c:pt idx="29">
                  <c:v>2.7581137199999994</c:v>
                </c:pt>
                <c:pt idx="30">
                  <c:v>2.8077597669599994</c:v>
                </c:pt>
                <c:pt idx="31">
                  <c:v>2.8358373646295996</c:v>
                </c:pt>
                <c:pt idx="32">
                  <c:v>2.872703250369784</c:v>
                </c:pt>
                <c:pt idx="33">
                  <c:v>2.9330300186275493</c:v>
                </c:pt>
                <c:pt idx="34">
                  <c:v>2.977025468906963</c:v>
                </c:pt>
                <c:pt idx="35">
                  <c:v>3.024657876409474</c:v>
                </c:pt>
              </c:numCache>
            </c:numRef>
          </c:val>
          <c:smooth val="0"/>
        </c:ser>
        <c:marker val="1"/>
        <c:axId val="16944963"/>
        <c:axId val="18286940"/>
      </c:lineChart>
      <c:date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auto val="0"/>
        <c:noMultiLvlLbl val="0"/>
      </c:dateAx>
      <c:valAx>
        <c:axId val="18286940"/>
        <c:scaling>
          <c:orientation val="minMax"/>
          <c:max val="3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175"/>
          <c:y val="0.0055"/>
          <c:w val="0.764"/>
          <c:h val="0.1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3"/>
          <c:w val="1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Stat!$AC$1</c:f>
              <c:strCache>
                <c:ptCount val="1"/>
                <c:pt idx="0">
                  <c:v>Золото-валютные резервы ЦБ РФ, млрд. долл. США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Stat!$AC$14:$AC$49</c:f>
              <c:numCache>
                <c:ptCount val="36"/>
                <c:pt idx="0">
                  <c:v>15.375</c:v>
                </c:pt>
                <c:pt idx="1">
                  <c:v>15.034</c:v>
                </c:pt>
                <c:pt idx="2">
                  <c:v>16.858</c:v>
                </c:pt>
                <c:pt idx="3">
                  <c:v>15.953</c:v>
                </c:pt>
                <c:pt idx="4">
                  <c:v>14.627</c:v>
                </c:pt>
                <c:pt idx="5">
                  <c:v>16.169</c:v>
                </c:pt>
                <c:pt idx="6">
                  <c:v>18.409</c:v>
                </c:pt>
                <c:pt idx="7">
                  <c:v>12.46</c:v>
                </c:pt>
                <c:pt idx="8">
                  <c:v>12.709</c:v>
                </c:pt>
                <c:pt idx="9">
                  <c:v>13.572</c:v>
                </c:pt>
                <c:pt idx="10">
                  <c:v>12.481</c:v>
                </c:pt>
                <c:pt idx="11">
                  <c:v>12.223</c:v>
                </c:pt>
                <c:pt idx="12">
                  <c:v>11.621</c:v>
                </c:pt>
                <c:pt idx="13">
                  <c:v>11.437</c:v>
                </c:pt>
                <c:pt idx="14">
                  <c:v>10.765</c:v>
                </c:pt>
                <c:pt idx="15">
                  <c:v>11.168</c:v>
                </c:pt>
                <c:pt idx="16">
                  <c:v>11.937</c:v>
                </c:pt>
                <c:pt idx="17">
                  <c:v>12.152</c:v>
                </c:pt>
                <c:pt idx="18">
                  <c:v>11.921</c:v>
                </c:pt>
                <c:pt idx="19">
                  <c:v>11.231</c:v>
                </c:pt>
                <c:pt idx="20">
                  <c:v>11.212</c:v>
                </c:pt>
                <c:pt idx="21">
                  <c:v>11.752</c:v>
                </c:pt>
                <c:pt idx="22">
                  <c:v>11.504</c:v>
                </c:pt>
                <c:pt idx="23">
                  <c:v>12.456</c:v>
                </c:pt>
                <c:pt idx="24">
                  <c:v>12.948</c:v>
                </c:pt>
                <c:pt idx="25">
                  <c:v>13.657</c:v>
                </c:pt>
                <c:pt idx="26">
                  <c:v>15.532</c:v>
                </c:pt>
                <c:pt idx="27">
                  <c:v>17.091</c:v>
                </c:pt>
                <c:pt idx="28">
                  <c:v>19.57</c:v>
                </c:pt>
                <c:pt idx="29">
                  <c:v>20.996</c:v>
                </c:pt>
                <c:pt idx="30">
                  <c:v>23.302</c:v>
                </c:pt>
                <c:pt idx="31">
                  <c:v>23.731</c:v>
                </c:pt>
                <c:pt idx="32">
                  <c:v>25.007</c:v>
                </c:pt>
                <c:pt idx="33">
                  <c:v>25.88</c:v>
                </c:pt>
                <c:pt idx="34">
                  <c:v>27.667</c:v>
                </c:pt>
                <c:pt idx="35">
                  <c:v>27.951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Stat!$AF$1</c:f>
              <c:strCache>
                <c:ptCount val="1"/>
                <c:pt idx="0">
                  <c:v>Официальный валютный курс на конец месяца, руб. за долл. США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Stat!$A$14:$A$49</c:f>
              <c:strCache>
                <c:ptCount val="3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</c:strCache>
            </c:strRef>
          </c:cat>
          <c:val>
            <c:numRef>
              <c:f>Stat!$AF$14:$AF$49</c:f>
              <c:numCache>
                <c:ptCount val="36"/>
                <c:pt idx="0">
                  <c:v>6.025</c:v>
                </c:pt>
                <c:pt idx="1">
                  <c:v>6.07</c:v>
                </c:pt>
                <c:pt idx="2">
                  <c:v>6.106</c:v>
                </c:pt>
                <c:pt idx="3">
                  <c:v>6.133</c:v>
                </c:pt>
                <c:pt idx="4">
                  <c:v>6.166</c:v>
                </c:pt>
                <c:pt idx="5">
                  <c:v>6.198</c:v>
                </c:pt>
                <c:pt idx="6">
                  <c:v>6.238</c:v>
                </c:pt>
                <c:pt idx="7">
                  <c:v>7.905</c:v>
                </c:pt>
                <c:pt idx="8">
                  <c:v>15.906</c:v>
                </c:pt>
                <c:pt idx="9">
                  <c:v>16.01</c:v>
                </c:pt>
                <c:pt idx="10">
                  <c:v>17.88</c:v>
                </c:pt>
                <c:pt idx="11">
                  <c:v>20.65</c:v>
                </c:pt>
                <c:pt idx="12">
                  <c:v>22.6</c:v>
                </c:pt>
                <c:pt idx="13">
                  <c:v>22.86</c:v>
                </c:pt>
                <c:pt idx="14">
                  <c:v>24.18</c:v>
                </c:pt>
                <c:pt idx="15">
                  <c:v>24.23</c:v>
                </c:pt>
                <c:pt idx="16">
                  <c:v>24.44</c:v>
                </c:pt>
                <c:pt idx="17">
                  <c:v>24.22</c:v>
                </c:pt>
                <c:pt idx="18">
                  <c:v>24.19</c:v>
                </c:pt>
                <c:pt idx="19">
                  <c:v>24.75</c:v>
                </c:pt>
                <c:pt idx="20">
                  <c:v>25.08</c:v>
                </c:pt>
                <c:pt idx="21">
                  <c:v>26.05</c:v>
                </c:pt>
                <c:pt idx="22">
                  <c:v>26.42</c:v>
                </c:pt>
                <c:pt idx="23">
                  <c:v>27</c:v>
                </c:pt>
                <c:pt idx="24">
                  <c:v>28.55</c:v>
                </c:pt>
                <c:pt idx="25">
                  <c:v>28.66</c:v>
                </c:pt>
                <c:pt idx="26">
                  <c:v>28.46</c:v>
                </c:pt>
                <c:pt idx="27">
                  <c:v>28.4</c:v>
                </c:pt>
                <c:pt idx="28">
                  <c:v>28.25</c:v>
                </c:pt>
                <c:pt idx="29">
                  <c:v>28.07</c:v>
                </c:pt>
                <c:pt idx="30">
                  <c:v>27.8</c:v>
                </c:pt>
                <c:pt idx="31">
                  <c:v>27.75</c:v>
                </c:pt>
                <c:pt idx="32">
                  <c:v>27.75</c:v>
                </c:pt>
                <c:pt idx="33">
                  <c:v>27.83</c:v>
                </c:pt>
                <c:pt idx="34">
                  <c:v>27.85</c:v>
                </c:pt>
              </c:numCache>
            </c:numRef>
          </c:val>
          <c:smooth val="0"/>
        </c:ser>
        <c:axId val="30364733"/>
        <c:axId val="4847142"/>
      </c:lineChart>
      <c:date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 val="autoZero"/>
        <c:auto val="0"/>
        <c:noMultiLvlLbl val="0"/>
      </c:dateAx>
      <c:valAx>
        <c:axId val="4847142"/>
        <c:scaling>
          <c:orientation val="minMax"/>
          <c:max val="30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65"/>
          <c:y val="0.0225"/>
          <c:w val="0.95"/>
          <c:h val="0.17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0.002</cdr:y>
    </cdr:from>
    <cdr:to>
      <cdr:x>0.9325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0"/>
          <a:ext cx="5057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Экспорт и импорт,
в % к соответствующему месяцу 1997г.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66960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0" y="4857750"/>
        <a:ext cx="6705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600075</xdr:colOff>
      <xdr:row>88</xdr:row>
      <xdr:rowOff>152400</xdr:rowOff>
    </xdr:to>
    <xdr:graphicFrame>
      <xdr:nvGraphicFramePr>
        <xdr:cNvPr id="3" name="Chart 4"/>
        <xdr:cNvGraphicFramePr/>
      </xdr:nvGraphicFramePr>
      <xdr:xfrm>
        <a:off x="0" y="9715500"/>
        <a:ext cx="6696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11</xdr:col>
      <xdr:colOff>0</xdr:colOff>
      <xdr:row>119</xdr:row>
      <xdr:rowOff>0</xdr:rowOff>
    </xdr:to>
    <xdr:graphicFrame>
      <xdr:nvGraphicFramePr>
        <xdr:cNvPr id="4" name="Chart 5"/>
        <xdr:cNvGraphicFramePr/>
      </xdr:nvGraphicFramePr>
      <xdr:xfrm>
        <a:off x="0" y="14573250"/>
        <a:ext cx="670560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11</xdr:col>
      <xdr:colOff>0</xdr:colOff>
      <xdr:row>149</xdr:row>
      <xdr:rowOff>0</xdr:rowOff>
    </xdr:to>
    <xdr:graphicFrame>
      <xdr:nvGraphicFramePr>
        <xdr:cNvPr id="5" name="Chart 6"/>
        <xdr:cNvGraphicFramePr/>
      </xdr:nvGraphicFramePr>
      <xdr:xfrm>
        <a:off x="0" y="19431000"/>
        <a:ext cx="670560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0</xdr:colOff>
      <xdr:row>178</xdr:row>
      <xdr:rowOff>152400</xdr:rowOff>
    </xdr:to>
    <xdr:graphicFrame>
      <xdr:nvGraphicFramePr>
        <xdr:cNvPr id="6" name="Chart 7"/>
        <xdr:cNvGraphicFramePr/>
      </xdr:nvGraphicFramePr>
      <xdr:xfrm>
        <a:off x="0" y="24288750"/>
        <a:ext cx="6705600" cy="4686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11</xdr:col>
      <xdr:colOff>0</xdr:colOff>
      <xdr:row>208</xdr:row>
      <xdr:rowOff>0</xdr:rowOff>
    </xdr:to>
    <xdr:graphicFrame>
      <xdr:nvGraphicFramePr>
        <xdr:cNvPr id="7" name="Chart 8"/>
        <xdr:cNvGraphicFramePr/>
      </xdr:nvGraphicFramePr>
      <xdr:xfrm>
        <a:off x="0" y="29146500"/>
        <a:ext cx="6705600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s\Source\GKS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S"/>
      <sheetName val="$"/>
      <sheetName val="GKO"/>
      <sheetName val="OFZ"/>
      <sheetName val="20%"/>
      <sheetName val="CrDb"/>
      <sheetName val="Deb"/>
      <sheetName val="Cred"/>
      <sheetName val="Prom"/>
      <sheetName val="GDP"/>
      <sheetName val="SNG"/>
      <sheetName val="Agr"/>
      <sheetName val="Wage"/>
      <sheetName val="Zan"/>
      <sheetName val="Serv"/>
      <sheetName val="Birg"/>
      <sheetName val="Ex"/>
      <sheetName val="Im"/>
      <sheetName val="Res"/>
      <sheetName val="Bal"/>
      <sheetName val="Bud"/>
      <sheetName val="FB"/>
      <sheetName val="Ind"/>
      <sheetName val="Pop"/>
      <sheetName val="VBF"/>
      <sheetName val="Ref"/>
      <sheetName val="Mod"/>
    </sheetNames>
    <sheetDataSet>
      <sheetData sheetId="0">
        <row r="82">
          <cell r="P82">
            <v>100.3</v>
          </cell>
          <cell r="AC82">
            <v>22.5</v>
          </cell>
          <cell r="AH82">
            <v>68.8</v>
          </cell>
          <cell r="EE82">
            <v>101.1</v>
          </cell>
        </row>
        <row r="83">
          <cell r="P83">
            <v>101.5</v>
          </cell>
          <cell r="AC83">
            <v>24.1</v>
          </cell>
          <cell r="AH83">
            <v>64.4</v>
          </cell>
          <cell r="EE83">
            <v>101.6</v>
          </cell>
        </row>
        <row r="84">
          <cell r="P84">
            <v>100.4</v>
          </cell>
          <cell r="AC84">
            <v>26.6</v>
          </cell>
          <cell r="AH84">
            <v>67.9</v>
          </cell>
          <cell r="EE84">
            <v>101.3</v>
          </cell>
        </row>
        <row r="85">
          <cell r="P85">
            <v>100.5</v>
          </cell>
          <cell r="AC85">
            <v>26</v>
          </cell>
          <cell r="AH85">
            <v>69.4</v>
          </cell>
          <cell r="EE85">
            <v>100.8</v>
          </cell>
        </row>
        <row r="86">
          <cell r="P86">
            <v>100.2</v>
          </cell>
          <cell r="AC86">
            <v>27.1</v>
          </cell>
          <cell r="AH86">
            <v>68.4</v>
          </cell>
          <cell r="EE86">
            <v>100.5</v>
          </cell>
        </row>
        <row r="87">
          <cell r="P87">
            <v>102</v>
          </cell>
          <cell r="AC87">
            <v>32.3</v>
          </cell>
          <cell r="AH87">
            <v>68.1</v>
          </cell>
          <cell r="EE87">
            <v>100.8</v>
          </cell>
        </row>
        <row r="88">
          <cell r="P88">
            <v>103.4</v>
          </cell>
          <cell r="AC88">
            <v>33.4</v>
          </cell>
          <cell r="AH88">
            <v>69</v>
          </cell>
          <cell r="EE88">
            <v>100.2</v>
          </cell>
        </row>
        <row r="89">
          <cell r="P89">
            <v>103</v>
          </cell>
          <cell r="AC89">
            <v>36</v>
          </cell>
          <cell r="AH89">
            <v>71.5</v>
          </cell>
          <cell r="EE89">
            <v>100.5</v>
          </cell>
        </row>
        <row r="90">
          <cell r="P90">
            <v>102.4</v>
          </cell>
          <cell r="AC90">
            <v>39.5</v>
          </cell>
          <cell r="AH90">
            <v>74.6</v>
          </cell>
          <cell r="EE90">
            <v>100.1</v>
          </cell>
        </row>
        <row r="91">
          <cell r="P91">
            <v>102.3</v>
          </cell>
          <cell r="AC91">
            <v>37.2</v>
          </cell>
          <cell r="AH91">
            <v>74.9</v>
          </cell>
          <cell r="EE91">
            <v>100.1</v>
          </cell>
        </row>
        <row r="92">
          <cell r="P92">
            <v>103.7</v>
          </cell>
          <cell r="AC92">
            <v>41.2</v>
          </cell>
          <cell r="AH92">
            <v>76.5</v>
          </cell>
          <cell r="EE92">
            <v>100.2</v>
          </cell>
        </row>
        <row r="93">
          <cell r="P93">
            <v>104.2</v>
          </cell>
          <cell r="AC93">
            <v>62.9</v>
          </cell>
          <cell r="AH93">
            <v>89.5</v>
          </cell>
          <cell r="EE93">
            <v>100</v>
          </cell>
        </row>
        <row r="94">
          <cell r="P94">
            <v>101.5</v>
          </cell>
          <cell r="AC94">
            <v>22.1</v>
          </cell>
          <cell r="AH94">
            <v>72.5</v>
          </cell>
          <cell r="EE94">
            <v>100.9</v>
          </cell>
        </row>
        <row r="95">
          <cell r="P95">
            <v>101.4</v>
          </cell>
          <cell r="AC95">
            <v>23.7</v>
          </cell>
          <cell r="AH95">
            <v>66.7</v>
          </cell>
          <cell r="EE95">
            <v>100.5</v>
          </cell>
        </row>
        <row r="96">
          <cell r="P96">
            <v>101.2</v>
          </cell>
          <cell r="AC96">
            <v>26.1</v>
          </cell>
          <cell r="AH96">
            <v>69.3</v>
          </cell>
          <cell r="EE96">
            <v>99.9</v>
          </cell>
        </row>
        <row r="97">
          <cell r="P97">
            <v>100.8</v>
          </cell>
          <cell r="AC97">
            <v>25.5</v>
          </cell>
          <cell r="AH97">
            <v>69.6</v>
          </cell>
          <cell r="EE97">
            <v>100</v>
          </cell>
        </row>
        <row r="98">
          <cell r="P98">
            <v>97.9</v>
          </cell>
          <cell r="AC98">
            <v>26.6</v>
          </cell>
          <cell r="AH98">
            <v>69.4</v>
          </cell>
          <cell r="EE98">
            <v>99.1</v>
          </cell>
        </row>
        <row r="99">
          <cell r="P99">
            <v>97.5</v>
          </cell>
          <cell r="AC99">
            <v>31.8</v>
          </cell>
          <cell r="AH99">
            <v>68.7</v>
          </cell>
          <cell r="EE99">
            <v>100</v>
          </cell>
        </row>
        <row r="100">
          <cell r="P100">
            <v>90.6</v>
          </cell>
          <cell r="AC100">
            <v>32.9</v>
          </cell>
          <cell r="AH100">
            <v>70.3</v>
          </cell>
          <cell r="EE100">
            <v>99.2</v>
          </cell>
        </row>
        <row r="101">
          <cell r="P101">
            <v>88.5</v>
          </cell>
          <cell r="AC101">
            <v>35.4</v>
          </cell>
          <cell r="AH101">
            <v>79.7</v>
          </cell>
          <cell r="EE101">
            <v>98.8</v>
          </cell>
        </row>
        <row r="102">
          <cell r="P102">
            <v>85.5</v>
          </cell>
          <cell r="AC102">
            <v>38.8</v>
          </cell>
          <cell r="AH102">
            <v>104.6</v>
          </cell>
          <cell r="EE102">
            <v>107.4</v>
          </cell>
        </row>
        <row r="103">
          <cell r="P103">
            <v>88.9</v>
          </cell>
          <cell r="AC103">
            <v>36.6</v>
          </cell>
          <cell r="AH103">
            <v>101.9</v>
          </cell>
          <cell r="EE103">
            <v>105.9</v>
          </cell>
        </row>
        <row r="104">
          <cell r="P104">
            <v>90.9</v>
          </cell>
          <cell r="AC104">
            <v>40.5</v>
          </cell>
          <cell r="AH104">
            <v>108.1</v>
          </cell>
          <cell r="EE104">
            <v>105.1</v>
          </cell>
        </row>
        <row r="105">
          <cell r="P105">
            <v>93.4</v>
          </cell>
          <cell r="AC105">
            <v>62.4</v>
          </cell>
          <cell r="AH105">
            <v>130.1</v>
          </cell>
          <cell r="EE105">
            <v>104.8</v>
          </cell>
        </row>
        <row r="106">
          <cell r="P106">
            <v>97.6</v>
          </cell>
          <cell r="AC106">
            <v>28</v>
          </cell>
          <cell r="AH106">
            <v>116.7</v>
          </cell>
          <cell r="CU106">
            <v>4.6</v>
          </cell>
          <cell r="CY106">
            <v>2.7</v>
          </cell>
          <cell r="EE106">
            <v>106.9</v>
          </cell>
        </row>
        <row r="107">
          <cell r="P107">
            <v>97</v>
          </cell>
          <cell r="AC107">
            <v>31.3</v>
          </cell>
          <cell r="AH107">
            <v>117.8</v>
          </cell>
          <cell r="CU107">
            <v>5</v>
          </cell>
          <cell r="CY107">
            <v>2.9</v>
          </cell>
          <cell r="EE107">
            <v>105.6</v>
          </cell>
        </row>
        <row r="108">
          <cell r="P108">
            <v>100.4</v>
          </cell>
          <cell r="AC108">
            <v>35.9</v>
          </cell>
          <cell r="AH108">
            <v>128.7</v>
          </cell>
          <cell r="CU108">
            <v>6</v>
          </cell>
          <cell r="CY108">
            <v>3.4</v>
          </cell>
          <cell r="EE108">
            <v>103.9</v>
          </cell>
        </row>
        <row r="109">
          <cell r="P109">
            <v>100.6</v>
          </cell>
          <cell r="AC109">
            <v>36.3</v>
          </cell>
          <cell r="AH109">
            <v>129.8</v>
          </cell>
          <cell r="CU109">
            <v>6.5</v>
          </cell>
          <cell r="CY109">
            <v>3.3</v>
          </cell>
          <cell r="EE109">
            <v>103.7</v>
          </cell>
        </row>
        <row r="110">
          <cell r="P110">
            <v>106</v>
          </cell>
          <cell r="AC110">
            <v>40</v>
          </cell>
          <cell r="AH110">
            <v>133.1</v>
          </cell>
          <cell r="CU110">
            <v>5.1</v>
          </cell>
          <cell r="CY110">
            <v>2.9</v>
          </cell>
          <cell r="EE110">
            <v>103.6</v>
          </cell>
        </row>
        <row r="111">
          <cell r="P111">
            <v>109</v>
          </cell>
          <cell r="AC111">
            <v>50.7</v>
          </cell>
          <cell r="AH111">
            <v>136.3</v>
          </cell>
          <cell r="CU111">
            <v>5.4</v>
          </cell>
          <cell r="CY111">
            <v>3.9</v>
          </cell>
          <cell r="EE111">
            <v>103.7</v>
          </cell>
        </row>
        <row r="112">
          <cell r="P112">
            <v>112.8</v>
          </cell>
          <cell r="AC112">
            <v>55.3</v>
          </cell>
          <cell r="AH112">
            <v>139.7</v>
          </cell>
          <cell r="CU112">
            <v>6.3</v>
          </cell>
          <cell r="CY112">
            <v>3.3</v>
          </cell>
          <cell r="EE112">
            <v>103.1</v>
          </cell>
        </row>
        <row r="113">
          <cell r="P113">
            <v>116</v>
          </cell>
          <cell r="AC113">
            <v>60.8</v>
          </cell>
          <cell r="AH113">
            <v>151</v>
          </cell>
          <cell r="CU113">
            <v>6.2</v>
          </cell>
          <cell r="CY113">
            <v>3.1</v>
          </cell>
          <cell r="EE113">
            <v>104.7</v>
          </cell>
        </row>
        <row r="114">
          <cell r="P114">
            <v>120.2</v>
          </cell>
          <cell r="AC114">
            <v>66.5</v>
          </cell>
          <cell r="AH114">
            <v>154.6</v>
          </cell>
          <cell r="CU114">
            <v>6.5</v>
          </cell>
          <cell r="CY114">
            <v>3.2</v>
          </cell>
          <cell r="EE114">
            <v>105.9</v>
          </cell>
        </row>
        <row r="115">
          <cell r="P115">
            <v>110.3</v>
          </cell>
          <cell r="AC115">
            <v>63.4</v>
          </cell>
          <cell r="AH115">
            <v>160.2</v>
          </cell>
          <cell r="CU115">
            <v>7</v>
          </cell>
          <cell r="CY115">
            <v>3.4</v>
          </cell>
          <cell r="EE115">
            <v>105.5</v>
          </cell>
        </row>
        <row r="116">
          <cell r="P116">
            <v>112.9</v>
          </cell>
          <cell r="AC116">
            <v>70.8</v>
          </cell>
          <cell r="AH116">
            <v>163.2</v>
          </cell>
          <cell r="CU116">
            <v>7.6</v>
          </cell>
          <cell r="CY116">
            <v>3.5</v>
          </cell>
          <cell r="EE116">
            <v>103.9</v>
          </cell>
        </row>
        <row r="117">
          <cell r="P117">
            <v>111.1</v>
          </cell>
          <cell r="AC117">
            <v>120.3</v>
          </cell>
          <cell r="AH117">
            <v>191.7</v>
          </cell>
          <cell r="CU117">
            <v>9.7</v>
          </cell>
          <cell r="CY117">
            <v>4</v>
          </cell>
          <cell r="DH117">
            <v>354.9</v>
          </cell>
          <cell r="EE117">
            <v>102.2</v>
          </cell>
          <cell r="HL117">
            <v>8.904</v>
          </cell>
        </row>
        <row r="118">
          <cell r="P118">
            <v>110.7</v>
          </cell>
          <cell r="AC118">
            <v>46.1</v>
          </cell>
          <cell r="AH118">
            <v>161.6</v>
          </cell>
          <cell r="CU118">
            <v>6.9</v>
          </cell>
          <cell r="CY118">
            <v>2.9</v>
          </cell>
          <cell r="DH118">
            <v>208.5</v>
          </cell>
          <cell r="EE118">
            <v>104</v>
          </cell>
          <cell r="HL118">
            <v>8.738</v>
          </cell>
        </row>
        <row r="119">
          <cell r="M119">
            <v>350.8</v>
          </cell>
          <cell r="P119">
            <v>113.7</v>
          </cell>
          <cell r="AC119">
            <v>55.8</v>
          </cell>
          <cell r="AH119">
            <v>159.6</v>
          </cell>
          <cell r="CU119">
            <v>8.1</v>
          </cell>
          <cell r="CY119">
            <v>3.4</v>
          </cell>
          <cell r="DH119">
            <v>252.1</v>
          </cell>
          <cell r="EE119">
            <v>103.7</v>
          </cell>
          <cell r="HI119">
            <v>145.4</v>
          </cell>
          <cell r="HJ119">
            <v>72.0420168067227</v>
          </cell>
          <cell r="HL119">
            <v>8.573</v>
          </cell>
        </row>
        <row r="120">
          <cell r="M120">
            <v>387.5</v>
          </cell>
          <cell r="P120">
            <v>109.6</v>
          </cell>
          <cell r="AC120">
            <v>63.9</v>
          </cell>
          <cell r="AH120">
            <v>170.9</v>
          </cell>
          <cell r="CU120">
            <v>9.3</v>
          </cell>
          <cell r="CY120">
            <v>3.6</v>
          </cell>
          <cell r="DH120">
            <v>275.5</v>
          </cell>
          <cell r="EE120">
            <v>102.6</v>
          </cell>
          <cell r="GJ120">
            <v>251.5</v>
          </cell>
          <cell r="HI120">
            <v>145.34</v>
          </cell>
          <cell r="HJ120">
            <v>72.30088495575221</v>
          </cell>
          <cell r="HL120">
            <v>8.17</v>
          </cell>
        </row>
        <row r="121">
          <cell r="M121">
            <v>359.2</v>
          </cell>
          <cell r="P121">
            <v>105.5</v>
          </cell>
          <cell r="AC121">
            <v>63.5</v>
          </cell>
          <cell r="AH121">
            <v>169.2</v>
          </cell>
          <cell r="CU121">
            <v>8.1</v>
          </cell>
          <cell r="CY121">
            <v>3.5</v>
          </cell>
          <cell r="DH121">
            <v>281.7</v>
          </cell>
          <cell r="EE121">
            <v>101.6</v>
          </cell>
          <cell r="FE121">
            <v>28.4</v>
          </cell>
          <cell r="GJ121">
            <v>279.1</v>
          </cell>
          <cell r="HI121">
            <v>145.28</v>
          </cell>
          <cell r="HJ121">
            <v>71.94444444444444</v>
          </cell>
          <cell r="HL121">
            <v>7.77</v>
          </cell>
          <cell r="IT121">
            <v>17.091</v>
          </cell>
        </row>
        <row r="122">
          <cell r="M122">
            <v>361.1</v>
          </cell>
          <cell r="P122">
            <v>110.6</v>
          </cell>
          <cell r="AC122">
            <v>74</v>
          </cell>
          <cell r="AH122">
            <v>170.9</v>
          </cell>
          <cell r="CU122">
            <v>8.3</v>
          </cell>
          <cell r="CY122">
            <v>3.4</v>
          </cell>
          <cell r="DH122">
            <v>274.2</v>
          </cell>
          <cell r="EE122">
            <v>101.7</v>
          </cell>
          <cell r="FE122">
            <v>28.25</v>
          </cell>
          <cell r="GJ122">
            <v>289.3</v>
          </cell>
          <cell r="HI122">
            <v>145.22</v>
          </cell>
          <cell r="HJ122">
            <v>72.5</v>
          </cell>
          <cell r="HL122">
            <v>7.395</v>
          </cell>
          <cell r="IT122">
            <v>19.57</v>
          </cell>
        </row>
        <row r="123">
          <cell r="M123">
            <v>384.5</v>
          </cell>
          <cell r="P123">
            <v>109.8</v>
          </cell>
          <cell r="AC123">
            <v>93.4</v>
          </cell>
          <cell r="AH123">
            <v>175.8</v>
          </cell>
          <cell r="CU123">
            <v>8.6</v>
          </cell>
          <cell r="CY123">
            <v>3.5</v>
          </cell>
          <cell r="DH123">
            <v>303</v>
          </cell>
          <cell r="EC123">
            <v>102.6</v>
          </cell>
          <cell r="EE123">
            <v>102.3</v>
          </cell>
          <cell r="FE123">
            <v>28.07</v>
          </cell>
          <cell r="GJ123">
            <v>321.8</v>
          </cell>
          <cell r="HI123">
            <v>145.16</v>
          </cell>
          <cell r="HJ123">
            <v>72.23762376237623</v>
          </cell>
          <cell r="HL123">
            <v>7.296</v>
          </cell>
          <cell r="HS123">
            <v>602.7935</v>
          </cell>
          <cell r="IT123">
            <v>20.996</v>
          </cell>
        </row>
        <row r="124">
          <cell r="M124">
            <v>391.6</v>
          </cell>
          <cell r="P124">
            <v>108.5</v>
          </cell>
          <cell r="AC124">
            <v>96.9</v>
          </cell>
          <cell r="AH124">
            <v>180.5</v>
          </cell>
          <cell r="CU124">
            <v>8.5</v>
          </cell>
          <cell r="CY124">
            <v>3.6</v>
          </cell>
          <cell r="DH124">
            <v>300.5</v>
          </cell>
          <cell r="EC124">
            <v>101.8</v>
          </cell>
          <cell r="EE124">
            <v>103.4</v>
          </cell>
          <cell r="FE124">
            <v>27.8</v>
          </cell>
          <cell r="GJ124">
            <v>334</v>
          </cell>
          <cell r="HI124">
            <v>145.1</v>
          </cell>
          <cell r="HJ124">
            <v>71.94</v>
          </cell>
          <cell r="HL124">
            <v>7.194</v>
          </cell>
          <cell r="HS124">
            <v>654.7228</v>
          </cell>
          <cell r="IT124">
            <v>23.302</v>
          </cell>
        </row>
        <row r="125">
          <cell r="M125">
            <v>407.7</v>
          </cell>
          <cell r="P125">
            <v>110.2</v>
          </cell>
          <cell r="AC125">
            <v>108</v>
          </cell>
          <cell r="AH125">
            <v>194.8</v>
          </cell>
          <cell r="CU125">
            <v>9.1</v>
          </cell>
          <cell r="CY125">
            <v>3.7</v>
          </cell>
          <cell r="DH125">
            <v>314.6</v>
          </cell>
          <cell r="EC125">
            <v>101</v>
          </cell>
          <cell r="EE125">
            <v>101.7</v>
          </cell>
          <cell r="FE125">
            <v>27.75</v>
          </cell>
          <cell r="GJ125">
            <v>341.6</v>
          </cell>
          <cell r="HI125">
            <v>145.04</v>
          </cell>
          <cell r="HJ125">
            <v>72.3673469387755</v>
          </cell>
          <cell r="HL125">
            <v>7.092</v>
          </cell>
          <cell r="HS125">
            <v>648.192</v>
          </cell>
          <cell r="IT125">
            <v>23.731</v>
          </cell>
        </row>
        <row r="126">
          <cell r="M126">
            <v>417.6</v>
          </cell>
          <cell r="P126">
            <v>107.2</v>
          </cell>
          <cell r="AC126">
            <v>113.4</v>
          </cell>
          <cell r="AH126">
            <v>198.1</v>
          </cell>
          <cell r="CU126">
            <v>8.8</v>
          </cell>
          <cell r="CY126">
            <v>3.7</v>
          </cell>
          <cell r="DH126">
            <v>323.3</v>
          </cell>
          <cell r="EC126">
            <v>101.3</v>
          </cell>
          <cell r="EE126">
            <v>101.9</v>
          </cell>
          <cell r="FE126">
            <v>27.75</v>
          </cell>
          <cell r="GJ126">
            <v>351</v>
          </cell>
          <cell r="HI126">
            <v>145.008</v>
          </cell>
          <cell r="HJ126">
            <v>72.4</v>
          </cell>
          <cell r="HL126">
            <v>7.15</v>
          </cell>
          <cell r="HS126">
            <v>671.0751</v>
          </cell>
          <cell r="IT126">
            <v>25.007</v>
          </cell>
        </row>
        <row r="127">
          <cell r="M127">
            <v>442.7</v>
          </cell>
          <cell r="P127">
            <v>110.4</v>
          </cell>
          <cell r="AC127">
            <v>113.7</v>
          </cell>
          <cell r="AH127">
            <v>206.2</v>
          </cell>
          <cell r="CU127">
            <v>8.7</v>
          </cell>
          <cell r="CY127">
            <v>4</v>
          </cell>
          <cell r="DH127">
            <v>326</v>
          </cell>
          <cell r="EC127">
            <v>102.1</v>
          </cell>
          <cell r="EE127">
            <v>102.7</v>
          </cell>
          <cell r="FE127">
            <v>27.83</v>
          </cell>
          <cell r="GJ127">
            <v>349.7</v>
          </cell>
          <cell r="HI127">
            <v>144.9</v>
          </cell>
          <cell r="HJ127">
            <v>72.4</v>
          </cell>
          <cell r="HL127">
            <v>7.198</v>
          </cell>
          <cell r="HS127">
            <v>662.5251</v>
          </cell>
          <cell r="IT127">
            <v>25.88</v>
          </cell>
        </row>
        <row r="128">
          <cell r="M128">
            <v>451.9</v>
          </cell>
          <cell r="P128">
            <v>107.7</v>
          </cell>
          <cell r="AC128">
            <v>123.2</v>
          </cell>
          <cell r="AH128">
            <v>211.8</v>
          </cell>
          <cell r="EC128">
            <v>101.5</v>
          </cell>
          <cell r="EE128">
            <v>101.3</v>
          </cell>
          <cell r="FE128">
            <v>27.85</v>
          </cell>
          <cell r="GJ128">
            <v>358.4</v>
          </cell>
          <cell r="HJ128">
            <v>72.4</v>
          </cell>
          <cell r="HL128">
            <v>7.368</v>
          </cell>
          <cell r="HS128">
            <v>684.1701</v>
          </cell>
          <cell r="IT128">
            <v>27.667</v>
          </cell>
        </row>
        <row r="129">
          <cell r="P129">
            <v>102.5</v>
          </cell>
          <cell r="EC129">
            <v>101.6</v>
          </cell>
          <cell r="IT129">
            <v>27.951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M208"/>
  <sheetViews>
    <sheetView tabSelected="1" zoomScale="75" zoomScaleNormal="75" workbookViewId="0" topLeftCell="A1">
      <selection activeCell="Q34" sqref="Q34:Q35"/>
    </sheetView>
  </sheetViews>
  <sheetFormatPr defaultColWidth="9.140625" defaultRowHeight="12.75"/>
  <sheetData>
    <row r="1" ht="12.75">
      <c r="M1" s="24" t="s">
        <v>54</v>
      </c>
    </row>
    <row r="3" ht="12.75">
      <c r="M3" t="s">
        <v>37</v>
      </c>
    </row>
    <row r="4" ht="12.75">
      <c r="M4" t="s">
        <v>38</v>
      </c>
    </row>
    <row r="5" ht="12.75">
      <c r="M5" t="s">
        <v>39</v>
      </c>
    </row>
    <row r="7" ht="12.75">
      <c r="M7" t="s">
        <v>40</v>
      </c>
    </row>
    <row r="8" ht="12.75">
      <c r="M8" t="s">
        <v>41</v>
      </c>
    </row>
    <row r="10" ht="12.75">
      <c r="M10" t="s">
        <v>42</v>
      </c>
    </row>
    <row r="11" ht="12.75">
      <c r="M11" t="s">
        <v>43</v>
      </c>
    </row>
    <row r="13" ht="12.75">
      <c r="M13" s="23" t="s">
        <v>44</v>
      </c>
    </row>
    <row r="14" ht="12.75">
      <c r="M14" t="s">
        <v>47</v>
      </c>
    </row>
    <row r="15" ht="12.75">
      <c r="M15" t="s">
        <v>46</v>
      </c>
    </row>
    <row r="16" ht="12.75">
      <c r="M16" t="s">
        <v>45</v>
      </c>
    </row>
    <row r="18" ht="12.75">
      <c r="M18" t="s">
        <v>51</v>
      </c>
    </row>
    <row r="19" ht="12.75">
      <c r="M19" t="s">
        <v>48</v>
      </c>
    </row>
    <row r="21" ht="12.75">
      <c r="M21" t="s">
        <v>49</v>
      </c>
    </row>
    <row r="22" ht="12.75">
      <c r="M22" t="s">
        <v>50</v>
      </c>
    </row>
    <row r="24" ht="12.75">
      <c r="M24" t="s">
        <v>52</v>
      </c>
    </row>
    <row r="25" ht="12.75">
      <c r="M25" t="s">
        <v>53</v>
      </c>
    </row>
    <row r="26" ht="12.75">
      <c r="M26" t="s">
        <v>55</v>
      </c>
    </row>
    <row r="29" ht="12.75">
      <c r="L29" t="s">
        <v>30</v>
      </c>
    </row>
    <row r="59" ht="12.75">
      <c r="L59" t="s">
        <v>33</v>
      </c>
    </row>
    <row r="89" ht="12.75">
      <c r="L89" t="s">
        <v>31</v>
      </c>
    </row>
    <row r="119" ht="12.75">
      <c r="L119" t="s">
        <v>32</v>
      </c>
    </row>
    <row r="149" ht="12.75">
      <c r="L149" t="s">
        <v>34</v>
      </c>
    </row>
    <row r="179" ht="12.75">
      <c r="L179" t="s">
        <v>35</v>
      </c>
    </row>
    <row r="208" ht="12.75">
      <c r="L208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E11" sqref="E11"/>
    </sheetView>
  </sheetViews>
  <sheetFormatPr defaultColWidth="9.140625" defaultRowHeight="12.75"/>
  <cols>
    <col min="1" max="2" width="9.140625" style="4" customWidth="1"/>
    <col min="3" max="3" width="12.7109375" style="4" customWidth="1"/>
    <col min="4" max="16384" width="9.140625" style="4" customWidth="1"/>
  </cols>
  <sheetData>
    <row r="1" spans="1:33" s="1" customFormat="1" ht="152.25" customHeight="1">
      <c r="A1" s="1" t="s">
        <v>0</v>
      </c>
      <c r="B1" s="1" t="s">
        <v>27</v>
      </c>
      <c r="C1" s="1" t="s">
        <v>14</v>
      </c>
      <c r="D1" s="1" t="s">
        <v>1</v>
      </c>
      <c r="E1" s="1" t="s">
        <v>2</v>
      </c>
      <c r="F1" s="1" t="s">
        <v>3</v>
      </c>
      <c r="G1" s="1" t="s">
        <v>26</v>
      </c>
      <c r="H1" s="1" t="s">
        <v>28</v>
      </c>
      <c r="I1" s="1" t="s">
        <v>29</v>
      </c>
      <c r="J1" s="2" t="s">
        <v>4</v>
      </c>
      <c r="K1" s="2" t="s">
        <v>5</v>
      </c>
      <c r="L1" s="2" t="s">
        <v>6</v>
      </c>
      <c r="M1" s="2" t="s">
        <v>7</v>
      </c>
      <c r="N1" s="1" t="s">
        <v>9</v>
      </c>
      <c r="O1" s="1" t="s">
        <v>8</v>
      </c>
      <c r="P1" s="1" t="s">
        <v>13</v>
      </c>
      <c r="Q1" s="1" t="s">
        <v>20</v>
      </c>
      <c r="R1" s="1" t="s">
        <v>21</v>
      </c>
      <c r="S1" s="1" t="s">
        <v>22</v>
      </c>
      <c r="T1" s="1" t="s">
        <v>10</v>
      </c>
      <c r="U1" s="1" t="s">
        <v>11</v>
      </c>
      <c r="V1" s="1" t="s">
        <v>12</v>
      </c>
      <c r="W1" s="1" t="s">
        <v>15</v>
      </c>
      <c r="X1" s="1" t="s">
        <v>16</v>
      </c>
      <c r="Y1" s="1" t="s">
        <v>17</v>
      </c>
      <c r="Z1" s="1" t="s">
        <v>15</v>
      </c>
      <c r="AA1" s="1" t="s">
        <v>16</v>
      </c>
      <c r="AB1" s="1" t="s">
        <v>17</v>
      </c>
      <c r="AC1" s="1" t="s">
        <v>24</v>
      </c>
      <c r="AD1" s="1" t="s">
        <v>18</v>
      </c>
      <c r="AE1" s="1" t="s">
        <v>19</v>
      </c>
      <c r="AF1" s="1" t="s">
        <v>23</v>
      </c>
      <c r="AG1" s="1" t="s">
        <v>25</v>
      </c>
    </row>
    <row r="2" spans="1:33" ht="11.25">
      <c r="A2" s="3">
        <v>35431</v>
      </c>
      <c r="B2" s="9">
        <f>'[1]GKS'!EE82</f>
        <v>101.1</v>
      </c>
      <c r="C2" s="22">
        <f aca="true" t="shared" si="0" ref="C2:C9">C3*100/B3</f>
        <v>0.9411092909451393</v>
      </c>
      <c r="D2" s="4">
        <v>130.8</v>
      </c>
      <c r="E2" s="4">
        <f aca="true" t="shared" si="1" ref="E2:E48">D2/C2</f>
        <v>138.98492051719083</v>
      </c>
      <c r="F2" s="5">
        <f>E2/E$2</f>
        <v>1</v>
      </c>
      <c r="G2" s="5">
        <f aca="true" t="shared" si="2" ref="G2:G12">E2/E$13</f>
        <v>0.9173922146349229</v>
      </c>
      <c r="H2" s="6">
        <f>'[1]GKS'!$P82/100</f>
        <v>1.003</v>
      </c>
      <c r="I2" s="6">
        <f>H2/H2</f>
        <v>1</v>
      </c>
      <c r="J2" s="4">
        <v>147.6851851851852</v>
      </c>
      <c r="K2" s="4">
        <v>72.6</v>
      </c>
      <c r="L2" s="4">
        <v>65.7</v>
      </c>
      <c r="M2" s="4">
        <v>7.299</v>
      </c>
      <c r="N2" s="6">
        <f aca="true" t="shared" si="3" ref="N2:N48">K2/J2</f>
        <v>0.4915862068965517</v>
      </c>
      <c r="O2" s="6">
        <f>M2/K2</f>
        <v>0.10053719008264464</v>
      </c>
      <c r="P2" s="4">
        <v>0.9216200000000001</v>
      </c>
      <c r="Q2" s="17">
        <f>'[1]GKS'!$AH82</f>
        <v>68.8</v>
      </c>
      <c r="R2" s="4">
        <f>Q2/P2</f>
        <v>74.65115774397256</v>
      </c>
      <c r="S2" s="5">
        <f>R2/R$2</f>
        <v>1</v>
      </c>
      <c r="T2" s="4">
        <v>117.2</v>
      </c>
      <c r="U2" s="4">
        <f>T2/P2</f>
        <v>127.1673791801393</v>
      </c>
      <c r="V2" s="5">
        <f>U2/U$2</f>
        <v>1</v>
      </c>
      <c r="W2" s="4">
        <v>7</v>
      </c>
      <c r="X2" s="4">
        <v>4.8</v>
      </c>
      <c r="Y2" s="4">
        <f>W2-X2</f>
        <v>2.2</v>
      </c>
      <c r="Z2" s="5">
        <f>W2/W$2</f>
        <v>1</v>
      </c>
      <c r="AA2" s="5">
        <f>X2/X$2</f>
        <v>1</v>
      </c>
      <c r="AB2" s="5">
        <f>Y2/Y$2</f>
        <v>1</v>
      </c>
      <c r="AC2" s="4">
        <v>13.993</v>
      </c>
      <c r="AD2" s="4">
        <v>96.3</v>
      </c>
      <c r="AE2" s="4">
        <v>157.1389</v>
      </c>
      <c r="AF2" s="4">
        <v>5.629</v>
      </c>
      <c r="AG2" s="4">
        <f>'[1]GKS'!$AC82</f>
        <v>22.5</v>
      </c>
    </row>
    <row r="3" spans="1:33" ht="11.25">
      <c r="A3" s="3">
        <v>35462</v>
      </c>
      <c r="B3" s="9">
        <f>'[1]GKS'!EE83</f>
        <v>101.6</v>
      </c>
      <c r="C3" s="22">
        <f t="shared" si="0"/>
        <v>0.9561670396002615</v>
      </c>
      <c r="D3" s="4">
        <v>126.3</v>
      </c>
      <c r="E3" s="4">
        <f t="shared" si="1"/>
        <v>132.08989095963966</v>
      </c>
      <c r="F3" s="5">
        <f>E3/E$3</f>
        <v>1</v>
      </c>
      <c r="G3" s="5">
        <f t="shared" si="2"/>
        <v>0.8718804683804598</v>
      </c>
      <c r="H3" s="6">
        <f>'[1]GKS'!$P83/100</f>
        <v>1.015</v>
      </c>
      <c r="I3" s="6">
        <f aca="true" t="shared" si="4" ref="I3:I13">H3/H3</f>
        <v>1</v>
      </c>
      <c r="J3" s="4">
        <v>147.196261682243</v>
      </c>
      <c r="K3" s="4">
        <v>72.5</v>
      </c>
      <c r="L3" s="4">
        <v>65.6</v>
      </c>
      <c r="M3" s="4">
        <v>7.46</v>
      </c>
      <c r="N3" s="6">
        <f t="shared" si="3"/>
        <v>0.4925396825396825</v>
      </c>
      <c r="O3" s="6">
        <f aca="true" t="shared" si="5" ref="O3:O48">M3/K3</f>
        <v>0.10289655172413793</v>
      </c>
      <c r="P3" s="4">
        <v>0.93604</v>
      </c>
      <c r="Q3" s="17">
        <f>'[1]GKS'!$AH83</f>
        <v>64.4</v>
      </c>
      <c r="R3" s="4">
        <f aca="true" t="shared" si="6" ref="R3:R48">Q3/P3</f>
        <v>68.80047861202513</v>
      </c>
      <c r="S3" s="5">
        <f>R3/R$3</f>
        <v>1</v>
      </c>
      <c r="T3" s="4">
        <v>119.8</v>
      </c>
      <c r="U3" s="4">
        <f aca="true" t="shared" si="7" ref="U3:U47">T3/P3</f>
        <v>127.98598350497842</v>
      </c>
      <c r="V3" s="5">
        <f>U3/U$3</f>
        <v>1</v>
      </c>
      <c r="W3" s="4">
        <v>6.7</v>
      </c>
      <c r="X3" s="4">
        <v>5.1</v>
      </c>
      <c r="Y3" s="4">
        <f aca="true" t="shared" si="8" ref="Y3:Y47">W3-X3</f>
        <v>1.6000000000000005</v>
      </c>
      <c r="Z3" s="5">
        <f>W3/W$3</f>
        <v>1</v>
      </c>
      <c r="AA3" s="5">
        <f>X3/X$3</f>
        <v>1</v>
      </c>
      <c r="AB3" s="5">
        <f>Y3/Y$3</f>
        <v>1</v>
      </c>
      <c r="AC3" s="4">
        <v>15.2077</v>
      </c>
      <c r="AD3" s="4">
        <v>102</v>
      </c>
      <c r="AE3" s="4">
        <v>164.7091</v>
      </c>
      <c r="AF3" s="4">
        <v>5.676</v>
      </c>
      <c r="AG3" s="4">
        <f>'[1]GKS'!$AC83</f>
        <v>24.1</v>
      </c>
    </row>
    <row r="4" spans="1:33" ht="11.25">
      <c r="A4" s="3">
        <v>35490</v>
      </c>
      <c r="B4" s="9">
        <f>'[1]GKS'!EE84</f>
        <v>101.3</v>
      </c>
      <c r="C4" s="22">
        <f t="shared" si="0"/>
        <v>0.9685972111150649</v>
      </c>
      <c r="D4" s="4">
        <v>136.2</v>
      </c>
      <c r="E4" s="4">
        <f t="shared" si="1"/>
        <v>140.61572595610133</v>
      </c>
      <c r="F4" s="5">
        <f>E4/E$4</f>
        <v>1</v>
      </c>
      <c r="G4" s="5">
        <f t="shared" si="2"/>
        <v>0.9281566069709659</v>
      </c>
      <c r="H4" s="6">
        <f>'[1]GKS'!$P84/100</f>
        <v>1.004</v>
      </c>
      <c r="I4" s="6">
        <f t="shared" si="4"/>
        <v>1</v>
      </c>
      <c r="J4" s="4">
        <v>147.64150943396228</v>
      </c>
      <c r="K4" s="4">
        <v>72.5</v>
      </c>
      <c r="L4" s="4">
        <v>65.5</v>
      </c>
      <c r="M4" s="4">
        <v>7.624</v>
      </c>
      <c r="N4" s="6">
        <f t="shared" si="3"/>
        <v>0.49105431309904146</v>
      </c>
      <c r="O4" s="6">
        <f t="shared" si="5"/>
        <v>0.10515862068965517</v>
      </c>
      <c r="P4" s="4">
        <v>0.94955</v>
      </c>
      <c r="Q4" s="17">
        <f>'[1]GKS'!$AH84</f>
        <v>67.9</v>
      </c>
      <c r="R4" s="4">
        <f t="shared" si="6"/>
        <v>71.50755621083671</v>
      </c>
      <c r="S4" s="5">
        <f>R4/R$4</f>
        <v>1</v>
      </c>
      <c r="T4" s="4">
        <v>124.9</v>
      </c>
      <c r="U4" s="4">
        <f t="shared" si="7"/>
        <v>131.5359907324522</v>
      </c>
      <c r="V4" s="5">
        <f>U4/U$4</f>
        <v>1</v>
      </c>
      <c r="W4" s="4">
        <v>7.4</v>
      </c>
      <c r="X4" s="4">
        <v>5.7</v>
      </c>
      <c r="Y4" s="4">
        <f t="shared" si="8"/>
        <v>1.7000000000000002</v>
      </c>
      <c r="Z4" s="5">
        <f>W4/W$4</f>
        <v>1</v>
      </c>
      <c r="AA4" s="5">
        <f>X4/X$4</f>
        <v>1</v>
      </c>
      <c r="AB4" s="5">
        <f>Y4/Y$4</f>
        <v>1</v>
      </c>
      <c r="AC4" s="4">
        <v>16.5087</v>
      </c>
      <c r="AD4" s="4">
        <v>105.2</v>
      </c>
      <c r="AE4" s="4">
        <v>171.4914</v>
      </c>
      <c r="AF4" s="4">
        <v>5.726</v>
      </c>
      <c r="AG4" s="4">
        <f>'[1]GKS'!$AC84</f>
        <v>26.6</v>
      </c>
    </row>
    <row r="5" spans="1:33" ht="11.25">
      <c r="A5" s="3">
        <v>35521</v>
      </c>
      <c r="B5" s="9">
        <f>'[1]GKS'!EE85</f>
        <v>100.8</v>
      </c>
      <c r="C5" s="22">
        <f t="shared" si="0"/>
        <v>0.9763459888039854</v>
      </c>
      <c r="D5" s="4">
        <v>134.1</v>
      </c>
      <c r="E5" s="4">
        <f t="shared" si="1"/>
        <v>137.34885126559615</v>
      </c>
      <c r="F5" s="5">
        <f>E5/E$5</f>
        <v>1</v>
      </c>
      <c r="G5" s="5">
        <f t="shared" si="2"/>
        <v>0.9065930776607006</v>
      </c>
      <c r="H5" s="6">
        <f>'[1]GKS'!$P85/100</f>
        <v>1.005</v>
      </c>
      <c r="I5" s="6">
        <f t="shared" si="4"/>
        <v>1</v>
      </c>
      <c r="J5" s="4">
        <v>147.5728155339806</v>
      </c>
      <c r="K5" s="4">
        <v>72.5</v>
      </c>
      <c r="L5" s="4">
        <v>65.5</v>
      </c>
      <c r="M5" s="4">
        <v>7.784</v>
      </c>
      <c r="N5" s="6">
        <f t="shared" si="3"/>
        <v>0.4912828947368421</v>
      </c>
      <c r="O5" s="6">
        <f t="shared" si="5"/>
        <v>0.10736551724137931</v>
      </c>
      <c r="P5" s="4">
        <v>0.95856</v>
      </c>
      <c r="Q5" s="17">
        <f>'[1]GKS'!$AH85</f>
        <v>69.4</v>
      </c>
      <c r="R5" s="4">
        <f t="shared" si="6"/>
        <v>72.40026706726758</v>
      </c>
      <c r="S5" s="5">
        <f>R5/R$5</f>
        <v>1</v>
      </c>
      <c r="T5" s="4">
        <v>135.7</v>
      </c>
      <c r="U5" s="4">
        <f t="shared" si="7"/>
        <v>141.56651644132864</v>
      </c>
      <c r="V5" s="5">
        <f>U5/U$5</f>
        <v>1</v>
      </c>
      <c r="W5" s="4">
        <v>6.8</v>
      </c>
      <c r="X5" s="4">
        <v>6.2</v>
      </c>
      <c r="Y5" s="4">
        <f t="shared" si="8"/>
        <v>0.5999999999999996</v>
      </c>
      <c r="Z5" s="5">
        <f>W5/W$5</f>
        <v>1</v>
      </c>
      <c r="AA5" s="5">
        <f>X5/X$5</f>
        <v>1</v>
      </c>
      <c r="AB5" s="5">
        <f>Y5/Y$5</f>
        <v>1</v>
      </c>
      <c r="AC5" s="4">
        <v>18.1844</v>
      </c>
      <c r="AD5" s="4">
        <v>115.2</v>
      </c>
      <c r="AE5" s="4">
        <v>180.85989999999998</v>
      </c>
      <c r="AF5" s="4">
        <v>5.762</v>
      </c>
      <c r="AG5" s="4">
        <f>'[1]GKS'!$AC85</f>
        <v>26</v>
      </c>
    </row>
    <row r="6" spans="1:33" ht="11.25">
      <c r="A6" s="3">
        <v>35551</v>
      </c>
      <c r="B6" s="9">
        <f>'[1]GKS'!EE86</f>
        <v>100.5</v>
      </c>
      <c r="C6" s="22">
        <f t="shared" si="0"/>
        <v>0.9812277187480054</v>
      </c>
      <c r="D6" s="4">
        <v>124.2</v>
      </c>
      <c r="E6" s="4">
        <f t="shared" si="1"/>
        <v>126.57612257272208</v>
      </c>
      <c r="F6" s="5">
        <f>E6/E$6</f>
        <v>1</v>
      </c>
      <c r="G6" s="5">
        <f t="shared" si="2"/>
        <v>0.8354859575757233</v>
      </c>
      <c r="H6" s="6">
        <f>'[1]GKS'!$P86/100</f>
        <v>1.002</v>
      </c>
      <c r="I6" s="6">
        <f t="shared" si="4"/>
        <v>1</v>
      </c>
      <c r="J6" s="4">
        <v>147.72727272727272</v>
      </c>
      <c r="K6" s="4">
        <v>72.5</v>
      </c>
      <c r="L6" s="4">
        <v>65.5</v>
      </c>
      <c r="M6" s="4">
        <v>7.918</v>
      </c>
      <c r="N6" s="6">
        <f t="shared" si="3"/>
        <v>0.4907692307692308</v>
      </c>
      <c r="O6" s="6">
        <f t="shared" si="5"/>
        <v>0.10921379310344828</v>
      </c>
      <c r="P6" s="4">
        <v>0.96757</v>
      </c>
      <c r="Q6" s="17">
        <f>'[1]GKS'!$AH86</f>
        <v>68.4</v>
      </c>
      <c r="R6" s="4">
        <f t="shared" si="6"/>
        <v>70.69255971144207</v>
      </c>
      <c r="S6" s="5">
        <f>R6/R$6</f>
        <v>1</v>
      </c>
      <c r="T6" s="4">
        <v>126.8</v>
      </c>
      <c r="U6" s="4">
        <f t="shared" si="7"/>
        <v>131.04994987442768</v>
      </c>
      <c r="V6" s="5">
        <f>U6/U$6</f>
        <v>1</v>
      </c>
      <c r="W6" s="4">
        <v>6.7</v>
      </c>
      <c r="X6" s="4">
        <v>5.5</v>
      </c>
      <c r="Y6" s="4">
        <f t="shared" si="8"/>
        <v>1.2000000000000002</v>
      </c>
      <c r="Z6" s="5">
        <f>W6/W$6</f>
        <v>1</v>
      </c>
      <c r="AA6" s="5">
        <f>X6/X$6</f>
        <v>1</v>
      </c>
      <c r="AB6" s="5">
        <f>Y6/Y$6</f>
        <v>1</v>
      </c>
      <c r="AC6" s="4">
        <v>20.016099999999998</v>
      </c>
      <c r="AD6" s="4">
        <v>120.4</v>
      </c>
      <c r="AE6" s="4">
        <v>187.0326</v>
      </c>
      <c r="AF6" s="4">
        <v>5.773</v>
      </c>
      <c r="AG6" s="4">
        <f>'[1]GKS'!$AC86</f>
        <v>27.1</v>
      </c>
    </row>
    <row r="7" spans="1:33" ht="11.25">
      <c r="A7" s="3">
        <v>35582</v>
      </c>
      <c r="B7" s="9">
        <f>'[1]GKS'!EE87</f>
        <v>100.8</v>
      </c>
      <c r="C7" s="22">
        <f t="shared" si="0"/>
        <v>0.9890775404979895</v>
      </c>
      <c r="D7" s="4">
        <v>123.6</v>
      </c>
      <c r="E7" s="4">
        <f t="shared" si="1"/>
        <v>124.96492432511285</v>
      </c>
      <c r="F7" s="5">
        <f>E7/E$7</f>
        <v>1</v>
      </c>
      <c r="G7" s="5">
        <f t="shared" si="2"/>
        <v>0.8248509856443093</v>
      </c>
      <c r="H7" s="6">
        <f>'[1]GKS'!$P87/100</f>
        <v>1.02</v>
      </c>
      <c r="I7" s="6">
        <f t="shared" si="4"/>
        <v>1</v>
      </c>
      <c r="J7" s="4">
        <v>147.44897959183672</v>
      </c>
      <c r="K7" s="4">
        <v>72.3</v>
      </c>
      <c r="L7" s="4">
        <v>65.4</v>
      </c>
      <c r="M7" s="4">
        <v>7.91</v>
      </c>
      <c r="N7" s="6">
        <f t="shared" si="3"/>
        <v>0.4903391003460208</v>
      </c>
      <c r="O7" s="6">
        <f t="shared" si="5"/>
        <v>0.10940525587828492</v>
      </c>
      <c r="P7" s="4">
        <v>0.9783799999999999</v>
      </c>
      <c r="Q7" s="17">
        <f>'[1]GKS'!$AH87</f>
        <v>68.1</v>
      </c>
      <c r="R7" s="4">
        <f t="shared" si="6"/>
        <v>69.60485700852429</v>
      </c>
      <c r="S7" s="5">
        <f>R7/R$7</f>
        <v>1</v>
      </c>
      <c r="T7" s="4">
        <v>140.1</v>
      </c>
      <c r="U7" s="4">
        <f t="shared" si="7"/>
        <v>143.19589525542224</v>
      </c>
      <c r="V7" s="5">
        <f>U7/U$7</f>
        <v>1</v>
      </c>
      <c r="W7" s="4">
        <v>6.9</v>
      </c>
      <c r="X7" s="4">
        <v>5.9</v>
      </c>
      <c r="Y7" s="4">
        <f t="shared" si="8"/>
        <v>1</v>
      </c>
      <c r="Z7" s="5">
        <f>W7/W$7</f>
        <v>1</v>
      </c>
      <c r="AA7" s="5">
        <f>X7/X$7</f>
        <v>1</v>
      </c>
      <c r="AB7" s="5">
        <f>Y7/Y$7</f>
        <v>1</v>
      </c>
      <c r="AC7" s="4">
        <v>24.5489</v>
      </c>
      <c r="AD7" s="4">
        <v>136.9</v>
      </c>
      <c r="AE7" s="4">
        <v>205.5346</v>
      </c>
      <c r="AF7" s="4">
        <v>5.782</v>
      </c>
      <c r="AG7" s="4">
        <f>'[1]GKS'!$AC87</f>
        <v>32.3</v>
      </c>
    </row>
    <row r="8" spans="1:33" ht="11.25">
      <c r="A8" s="3">
        <v>35612</v>
      </c>
      <c r="B8" s="9">
        <f>'[1]GKS'!EE88</f>
        <v>100.2</v>
      </c>
      <c r="C8" s="22">
        <f t="shared" si="0"/>
        <v>0.9910556955789854</v>
      </c>
      <c r="D8" s="4">
        <v>130</v>
      </c>
      <c r="E8" s="4">
        <f t="shared" si="1"/>
        <v>131.17325351129998</v>
      </c>
      <c r="F8" s="5">
        <f>E8/E$8</f>
        <v>1</v>
      </c>
      <c r="G8" s="5">
        <f t="shared" si="2"/>
        <v>0.8658300561801978</v>
      </c>
      <c r="H8" s="6">
        <f>'[1]GKS'!$P88/100</f>
        <v>1.034</v>
      </c>
      <c r="I8" s="6">
        <f t="shared" si="4"/>
        <v>1</v>
      </c>
      <c r="J8" s="4">
        <v>147.5247524752475</v>
      </c>
      <c r="K8" s="4">
        <v>72</v>
      </c>
      <c r="L8" s="4">
        <v>65.3</v>
      </c>
      <c r="M8" s="4">
        <v>7.894</v>
      </c>
      <c r="N8" s="6">
        <f t="shared" si="3"/>
        <v>0.48805369127516784</v>
      </c>
      <c r="O8" s="6">
        <f t="shared" si="5"/>
        <v>0.1096388888888889</v>
      </c>
      <c r="P8" s="4">
        <v>0.98739</v>
      </c>
      <c r="Q8" s="17">
        <f>'[1]GKS'!$AH88</f>
        <v>69</v>
      </c>
      <c r="R8" s="4">
        <f t="shared" si="6"/>
        <v>69.88120195667365</v>
      </c>
      <c r="S8" s="5">
        <f>R8/R$8</f>
        <v>1</v>
      </c>
      <c r="T8" s="4">
        <v>138.5</v>
      </c>
      <c r="U8" s="4">
        <f t="shared" si="7"/>
        <v>140.2687894347725</v>
      </c>
      <c r="V8" s="5">
        <f>U8/U$8</f>
        <v>1</v>
      </c>
      <c r="W8" s="4">
        <v>7.5</v>
      </c>
      <c r="X8" s="4">
        <v>6.1</v>
      </c>
      <c r="Y8" s="4">
        <f t="shared" si="8"/>
        <v>1.4000000000000004</v>
      </c>
      <c r="Z8" s="5">
        <f>W8/W$8</f>
        <v>1</v>
      </c>
      <c r="AA8" s="5">
        <f>X8/X$8</f>
        <v>1</v>
      </c>
      <c r="AB8" s="5">
        <f>Y8/Y$8</f>
        <v>1</v>
      </c>
      <c r="AC8" s="4">
        <v>24.456</v>
      </c>
      <c r="AD8" s="4">
        <v>140.4</v>
      </c>
      <c r="AE8" s="4">
        <v>208.87460000000002</v>
      </c>
      <c r="AF8" s="4">
        <v>5.798</v>
      </c>
      <c r="AG8" s="4">
        <f>'[1]GKS'!$AC88</f>
        <v>33.4</v>
      </c>
    </row>
    <row r="9" spans="1:33" ht="11.25">
      <c r="A9" s="3">
        <v>35643</v>
      </c>
      <c r="B9" s="9">
        <f>'[1]GKS'!EE89</f>
        <v>100.5</v>
      </c>
      <c r="C9" s="22">
        <f t="shared" si="0"/>
        <v>0.9960109740568803</v>
      </c>
      <c r="D9" s="4">
        <v>130.4</v>
      </c>
      <c r="E9" s="4">
        <f t="shared" si="1"/>
        <v>130.9222522608</v>
      </c>
      <c r="F9" s="5">
        <f>E9/E$9</f>
        <v>1</v>
      </c>
      <c r="G9" s="5">
        <f t="shared" si="2"/>
        <v>0.864173282249505</v>
      </c>
      <c r="H9" s="6">
        <f>'[1]GKS'!$P89/100</f>
        <v>1.03</v>
      </c>
      <c r="I9" s="6">
        <f t="shared" si="4"/>
        <v>1</v>
      </c>
      <c r="J9" s="4">
        <v>147.61904761904762</v>
      </c>
      <c r="K9" s="4">
        <v>71.9</v>
      </c>
      <c r="L9" s="4">
        <v>65.3</v>
      </c>
      <c r="M9" s="4">
        <v>7.91</v>
      </c>
      <c r="N9" s="6">
        <f t="shared" si="3"/>
        <v>0.4870645161290323</v>
      </c>
      <c r="O9" s="6">
        <f t="shared" si="5"/>
        <v>0.11001390820584143</v>
      </c>
      <c r="P9" s="4">
        <v>0.98649</v>
      </c>
      <c r="Q9" s="17">
        <f>'[1]GKS'!$AH89</f>
        <v>71.5</v>
      </c>
      <c r="R9" s="4">
        <f t="shared" si="6"/>
        <v>72.47919390972032</v>
      </c>
      <c r="S9" s="5">
        <f>R9/R$9</f>
        <v>1</v>
      </c>
      <c r="T9" s="4">
        <v>134.6</v>
      </c>
      <c r="U9" s="4">
        <f t="shared" si="7"/>
        <v>136.44334965382313</v>
      </c>
      <c r="V9" s="5">
        <f>U9/U$9</f>
        <v>1</v>
      </c>
      <c r="W9" s="4">
        <v>7</v>
      </c>
      <c r="X9" s="4">
        <v>6.5</v>
      </c>
      <c r="Y9" s="4">
        <f t="shared" si="8"/>
        <v>0.5</v>
      </c>
      <c r="Z9" s="5">
        <f>W9/W$9</f>
        <v>1</v>
      </c>
      <c r="AA9" s="5">
        <f>X9/X$9</f>
        <v>1</v>
      </c>
      <c r="AB9" s="5">
        <f>Y9/Y$9</f>
        <v>1</v>
      </c>
      <c r="AC9" s="4">
        <v>23.9202</v>
      </c>
      <c r="AD9" s="4">
        <v>141.6</v>
      </c>
      <c r="AE9" s="4">
        <v>201.9759</v>
      </c>
      <c r="AF9" s="4">
        <v>5.826</v>
      </c>
      <c r="AG9" s="4">
        <f>'[1]GKS'!$AC89</f>
        <v>36</v>
      </c>
    </row>
    <row r="10" spans="1:33" ht="11.25">
      <c r="A10" s="3">
        <v>35674</v>
      </c>
      <c r="B10" s="9">
        <f>'[1]GKS'!EE90</f>
        <v>100.1</v>
      </c>
      <c r="C10" s="22">
        <f>C11*100/B11</f>
        <v>0.9970069850309372</v>
      </c>
      <c r="D10" s="4">
        <v>131.4</v>
      </c>
      <c r="E10" s="4">
        <f t="shared" si="1"/>
        <v>131.7944628</v>
      </c>
      <c r="F10" s="5">
        <f>E10/E$10</f>
        <v>1</v>
      </c>
      <c r="G10" s="5">
        <f t="shared" si="2"/>
        <v>0.8699304475247525</v>
      </c>
      <c r="H10" s="6">
        <f>'[1]GKS'!$P90/100</f>
        <v>1.024</v>
      </c>
      <c r="I10" s="6">
        <f t="shared" si="4"/>
        <v>1</v>
      </c>
      <c r="J10" s="4">
        <v>147.2</v>
      </c>
      <c r="K10" s="4">
        <v>71.8</v>
      </c>
      <c r="L10" s="4">
        <v>65.3</v>
      </c>
      <c r="M10" s="4">
        <v>7.989</v>
      </c>
      <c r="N10" s="6">
        <f t="shared" si="3"/>
        <v>0.4877717391304348</v>
      </c>
      <c r="O10" s="6">
        <f t="shared" si="5"/>
        <v>0.11126740947075209</v>
      </c>
      <c r="P10" s="4">
        <v>0.9830599999999999</v>
      </c>
      <c r="Q10" s="17">
        <f>'[1]GKS'!$AH90</f>
        <v>74.6</v>
      </c>
      <c r="R10" s="4">
        <f t="shared" si="6"/>
        <v>75.8855003763758</v>
      </c>
      <c r="S10" s="5">
        <f>R10/R$10</f>
        <v>1</v>
      </c>
      <c r="T10" s="4">
        <v>131</v>
      </c>
      <c r="U10" s="4">
        <f t="shared" si="7"/>
        <v>133.2573800174964</v>
      </c>
      <c r="V10" s="5">
        <f>U10/U$10</f>
        <v>1</v>
      </c>
      <c r="W10" s="4">
        <v>7.1</v>
      </c>
      <c r="X10" s="4">
        <v>6.1</v>
      </c>
      <c r="Y10" s="4">
        <f t="shared" si="8"/>
        <v>1</v>
      </c>
      <c r="Z10" s="5">
        <f>W10/W$10</f>
        <v>1</v>
      </c>
      <c r="AA10" s="5">
        <f>X10/X$10</f>
        <v>1</v>
      </c>
      <c r="AB10" s="5">
        <f>Y10/Y$10</f>
        <v>1</v>
      </c>
      <c r="AC10" s="4">
        <v>23.105</v>
      </c>
      <c r="AD10" s="4">
        <v>134.9</v>
      </c>
      <c r="AE10" s="4">
        <v>198.135</v>
      </c>
      <c r="AF10" s="4">
        <v>5.86</v>
      </c>
      <c r="AG10" s="4">
        <f>'[1]GKS'!$AC90</f>
        <v>39.5</v>
      </c>
    </row>
    <row r="11" spans="1:33" ht="11.25">
      <c r="A11" s="3">
        <v>35704</v>
      </c>
      <c r="B11" s="9">
        <f>'[1]GKS'!EE91</f>
        <v>100.1</v>
      </c>
      <c r="C11" s="22">
        <f>C12*100/B12</f>
        <v>0.998003992015968</v>
      </c>
      <c r="D11" s="4">
        <v>141.8</v>
      </c>
      <c r="E11" s="4">
        <f t="shared" si="1"/>
        <v>142.08360000000002</v>
      </c>
      <c r="F11" s="5">
        <f>E11/E$11</f>
        <v>1</v>
      </c>
      <c r="G11" s="5">
        <f t="shared" si="2"/>
        <v>0.9378455445544556</v>
      </c>
      <c r="H11" s="6">
        <f>'[1]GKS'!$P91/100</f>
        <v>1.023</v>
      </c>
      <c r="I11" s="6">
        <f t="shared" si="4"/>
        <v>1</v>
      </c>
      <c r="J11" s="4">
        <v>147.5</v>
      </c>
      <c r="K11" s="4">
        <v>71.7</v>
      </c>
      <c r="L11" s="4">
        <v>65.3</v>
      </c>
      <c r="M11" s="4">
        <v>8.058</v>
      </c>
      <c r="N11" s="6">
        <f t="shared" si="3"/>
        <v>0.48610169491525423</v>
      </c>
      <c r="O11" s="6">
        <f t="shared" si="5"/>
        <v>0.11238493723849372</v>
      </c>
      <c r="P11" s="4">
        <v>0.98468</v>
      </c>
      <c r="Q11" s="17">
        <f>'[1]GKS'!$AH91</f>
        <v>74.9</v>
      </c>
      <c r="R11" s="4">
        <f t="shared" si="6"/>
        <v>76.06532071332819</v>
      </c>
      <c r="S11" s="5">
        <f>R11/R$11</f>
        <v>1</v>
      </c>
      <c r="T11" s="4">
        <v>137.6</v>
      </c>
      <c r="U11" s="4">
        <f t="shared" si="7"/>
        <v>139.74082950806354</v>
      </c>
      <c r="V11" s="5">
        <f>U11/U$11</f>
        <v>1</v>
      </c>
      <c r="W11" s="4">
        <v>7.9</v>
      </c>
      <c r="X11" s="4">
        <v>6.9</v>
      </c>
      <c r="Y11" s="4">
        <f t="shared" si="8"/>
        <v>1</v>
      </c>
      <c r="Z11" s="5">
        <f>W11/W$11</f>
        <v>1</v>
      </c>
      <c r="AA11" s="5">
        <f>X11/X$11</f>
        <v>1</v>
      </c>
      <c r="AB11" s="5">
        <f>Y11/Y$11</f>
        <v>1</v>
      </c>
      <c r="AC11" s="4">
        <v>22.9155</v>
      </c>
      <c r="AD11" s="4">
        <v>135.8</v>
      </c>
      <c r="AE11" s="4">
        <v>201.8936</v>
      </c>
      <c r="AF11" s="4">
        <v>5.887</v>
      </c>
      <c r="AG11" s="4">
        <f>'[1]GKS'!$AC91</f>
        <v>37.2</v>
      </c>
    </row>
    <row r="12" spans="1:33" ht="11.25">
      <c r="A12" s="3">
        <v>35735</v>
      </c>
      <c r="B12" s="9">
        <f>'[1]GKS'!EE92</f>
        <v>100.2</v>
      </c>
      <c r="C12" s="22">
        <f>C13*100/B13</f>
        <v>1</v>
      </c>
      <c r="D12" s="4">
        <v>140.7</v>
      </c>
      <c r="E12" s="4">
        <f t="shared" si="1"/>
        <v>140.7</v>
      </c>
      <c r="F12" s="5">
        <f>E12/E$12</f>
        <v>1</v>
      </c>
      <c r="G12" s="5">
        <f t="shared" si="2"/>
        <v>0.9287128712871286</v>
      </c>
      <c r="H12" s="6">
        <f>'[1]GKS'!$P92/100</f>
        <v>1.037</v>
      </c>
      <c r="I12" s="6">
        <f t="shared" si="4"/>
        <v>1</v>
      </c>
      <c r="J12" s="4">
        <v>147.5</v>
      </c>
      <c r="K12" s="4">
        <v>71.7</v>
      </c>
      <c r="L12" s="4">
        <v>65.2</v>
      </c>
      <c r="M12" s="4">
        <v>8.145</v>
      </c>
      <c r="N12" s="6">
        <f t="shared" si="3"/>
        <v>0.48610169491525423</v>
      </c>
      <c r="O12" s="6">
        <f t="shared" si="5"/>
        <v>0.11359832635983262</v>
      </c>
      <c r="P12" s="4">
        <v>0.99099</v>
      </c>
      <c r="Q12" s="17">
        <f>'[1]GKS'!$AH92</f>
        <v>76.5</v>
      </c>
      <c r="R12" s="4">
        <f t="shared" si="6"/>
        <v>77.19553174098628</v>
      </c>
      <c r="S12" s="5">
        <f>R12/R$12</f>
        <v>1</v>
      </c>
      <c r="T12" s="4">
        <v>133.5</v>
      </c>
      <c r="U12" s="4">
        <f t="shared" si="7"/>
        <v>134.71377107740744</v>
      </c>
      <c r="V12" s="5">
        <f>U12/U$12</f>
        <v>1</v>
      </c>
      <c r="W12" s="4">
        <v>8.3</v>
      </c>
      <c r="X12" s="4">
        <v>6.5</v>
      </c>
      <c r="Y12" s="4">
        <f t="shared" si="8"/>
        <v>1.8000000000000007</v>
      </c>
      <c r="Z12" s="5">
        <f>W12/W$12</f>
        <v>1</v>
      </c>
      <c r="AA12" s="5">
        <f>X12/X$12</f>
        <v>1</v>
      </c>
      <c r="AB12" s="5">
        <f>Y12/Y$12</f>
        <v>1</v>
      </c>
      <c r="AC12" s="4">
        <v>16.809900000000003</v>
      </c>
      <c r="AD12" s="4">
        <v>128.8</v>
      </c>
      <c r="AE12" s="4">
        <v>199.9394</v>
      </c>
      <c r="AF12" s="4">
        <v>5.917</v>
      </c>
      <c r="AG12" s="4">
        <f>'[1]GKS'!$AC92</f>
        <v>41.2</v>
      </c>
    </row>
    <row r="13" spans="1:33" ht="11.25">
      <c r="A13" s="3">
        <v>35765</v>
      </c>
      <c r="B13" s="9">
        <f>'[1]GKS'!EE93</f>
        <v>100</v>
      </c>
      <c r="C13" s="4">
        <v>1</v>
      </c>
      <c r="D13" s="4">
        <v>151.5</v>
      </c>
      <c r="E13" s="4">
        <f t="shared" si="1"/>
        <v>151.5</v>
      </c>
      <c r="F13" s="5">
        <f>E13/E$13</f>
        <v>1</v>
      </c>
      <c r="G13" s="21">
        <f>E13/E$13</f>
        <v>1</v>
      </c>
      <c r="H13" s="6">
        <f>'[1]GKS'!$P93/100</f>
        <v>1.042</v>
      </c>
      <c r="I13" s="6">
        <f t="shared" si="4"/>
        <v>1</v>
      </c>
      <c r="J13" s="4">
        <v>147.1</v>
      </c>
      <c r="K13" s="4">
        <v>71.7</v>
      </c>
      <c r="L13" s="4">
        <v>65</v>
      </c>
      <c r="M13" s="4">
        <v>8.133</v>
      </c>
      <c r="N13" s="6">
        <f t="shared" si="3"/>
        <v>0.48742352141400414</v>
      </c>
      <c r="O13" s="6">
        <f t="shared" si="5"/>
        <v>0.11343096234309621</v>
      </c>
      <c r="P13" s="4">
        <v>1</v>
      </c>
      <c r="Q13" s="17">
        <f>'[1]GKS'!$AH93</f>
        <v>89.5</v>
      </c>
      <c r="R13" s="4">
        <f t="shared" si="6"/>
        <v>89.5</v>
      </c>
      <c r="S13" s="5">
        <f>R13/R$13</f>
        <v>1</v>
      </c>
      <c r="T13" s="4">
        <v>175.8</v>
      </c>
      <c r="U13" s="4">
        <f t="shared" si="7"/>
        <v>175.8</v>
      </c>
      <c r="V13" s="5">
        <f>U13/U$13</f>
        <v>1</v>
      </c>
      <c r="W13" s="4">
        <v>8.9</v>
      </c>
      <c r="X13" s="4">
        <v>8.3</v>
      </c>
      <c r="Y13" s="4">
        <f t="shared" si="8"/>
        <v>0.5999999999999996</v>
      </c>
      <c r="Z13" s="5">
        <f>W13/W$13</f>
        <v>1</v>
      </c>
      <c r="AA13" s="5">
        <f>X13/X$13</f>
        <v>1</v>
      </c>
      <c r="AB13" s="5">
        <f>Y13/Y$13</f>
        <v>1</v>
      </c>
      <c r="AC13" s="4">
        <v>17.783900000000003</v>
      </c>
      <c r="AD13" s="4">
        <v>130.5</v>
      </c>
      <c r="AE13" s="4">
        <v>210.45020000000002</v>
      </c>
      <c r="AF13" s="4">
        <v>5.958</v>
      </c>
      <c r="AG13" s="4">
        <f>'[1]GKS'!$AC93</f>
        <v>62.9</v>
      </c>
    </row>
    <row r="14" spans="1:33" ht="11.25">
      <c r="A14" s="3">
        <v>35796</v>
      </c>
      <c r="B14" s="9">
        <f>'[1]GKS'!EE94</f>
        <v>100.9</v>
      </c>
      <c r="C14" s="8">
        <f aca="true" t="shared" si="9" ref="C14:C27">C13*B14/100</f>
        <v>1.0090000000000001</v>
      </c>
      <c r="D14" s="4">
        <v>130.1</v>
      </c>
      <c r="E14" s="4">
        <f t="shared" si="1"/>
        <v>128.93954410307234</v>
      </c>
      <c r="F14" s="5">
        <f>E14/E$2</f>
        <v>0.9277232639574305</v>
      </c>
      <c r="G14" s="5">
        <f aca="true" t="shared" si="10" ref="G14:G49">E14/E$13</f>
        <v>0.8510860996902464</v>
      </c>
      <c r="H14" s="6">
        <f>'[1]GKS'!$P94/100</f>
        <v>1.015</v>
      </c>
      <c r="I14" s="6">
        <f>H14</f>
        <v>1.015</v>
      </c>
      <c r="J14" s="4">
        <v>147.5</v>
      </c>
      <c r="K14" s="4">
        <v>72.5</v>
      </c>
      <c r="L14" s="4">
        <v>64.2</v>
      </c>
      <c r="M14" s="4">
        <v>8.267</v>
      </c>
      <c r="N14" s="6">
        <f t="shared" si="3"/>
        <v>0.4915254237288136</v>
      </c>
      <c r="O14" s="6">
        <f t="shared" si="5"/>
        <v>0.11402758620689654</v>
      </c>
      <c r="P14" s="4">
        <v>1.015</v>
      </c>
      <c r="Q14" s="17">
        <f>'[1]GKS'!$AH94</f>
        <v>72.5</v>
      </c>
      <c r="R14" s="4">
        <f t="shared" si="6"/>
        <v>71.42857142857143</v>
      </c>
      <c r="S14" s="5">
        <f>R14/R$2</f>
        <v>0.9568313953488373</v>
      </c>
      <c r="T14" s="4">
        <v>116.4</v>
      </c>
      <c r="U14" s="4">
        <f t="shared" si="7"/>
        <v>114.67980295566504</v>
      </c>
      <c r="V14" s="5">
        <f>U14/U$2</f>
        <v>0.9018020477815701</v>
      </c>
      <c r="W14" s="4">
        <v>5.9</v>
      </c>
      <c r="X14" s="4">
        <v>5.7</v>
      </c>
      <c r="Y14" s="4">
        <f t="shared" si="8"/>
        <v>0.20000000000000018</v>
      </c>
      <c r="Z14" s="5">
        <f>W14/W$2</f>
        <v>0.8428571428571429</v>
      </c>
      <c r="AA14" s="5">
        <f>X14/X$2</f>
        <v>1.1875</v>
      </c>
      <c r="AB14" s="5">
        <f>Y14/Y$2</f>
        <v>0.09090909090909098</v>
      </c>
      <c r="AC14" s="4">
        <v>15.375</v>
      </c>
      <c r="AD14" s="4">
        <v>116.7</v>
      </c>
      <c r="AE14" s="4">
        <v>187.7773</v>
      </c>
      <c r="AF14" s="4">
        <v>6.025</v>
      </c>
      <c r="AG14" s="4">
        <f>'[1]GKS'!$AC94</f>
        <v>22.1</v>
      </c>
    </row>
    <row r="15" spans="1:33" ht="11.25">
      <c r="A15" s="3">
        <v>35827</v>
      </c>
      <c r="B15" s="9">
        <f>'[1]GKS'!EE95</f>
        <v>100.5</v>
      </c>
      <c r="C15" s="8">
        <f t="shared" si="9"/>
        <v>1.014045</v>
      </c>
      <c r="D15" s="4">
        <v>128.7</v>
      </c>
      <c r="E15" s="4">
        <f t="shared" si="1"/>
        <v>126.91744449210832</v>
      </c>
      <c r="F15" s="5">
        <f>E15/E$3</f>
        <v>0.960841466141328</v>
      </c>
      <c r="G15" s="5">
        <f t="shared" si="10"/>
        <v>0.8377389075386688</v>
      </c>
      <c r="H15" s="6">
        <f>'[1]GKS'!$P95/100</f>
        <v>1.014</v>
      </c>
      <c r="I15" s="6">
        <f aca="true" t="shared" si="11" ref="I15:I25">H15</f>
        <v>1.014</v>
      </c>
      <c r="J15" s="4">
        <v>147.5</v>
      </c>
      <c r="K15" s="4">
        <v>72.4</v>
      </c>
      <c r="L15" s="4">
        <v>64</v>
      </c>
      <c r="M15" s="4">
        <v>8.433</v>
      </c>
      <c r="N15" s="6">
        <f t="shared" si="3"/>
        <v>0.4908474576271187</v>
      </c>
      <c r="O15" s="6">
        <f t="shared" si="5"/>
        <v>0.11647790055248618</v>
      </c>
      <c r="P15" s="4">
        <v>1.024</v>
      </c>
      <c r="Q15" s="17">
        <f>'[1]GKS'!$AH95</f>
        <v>66.7</v>
      </c>
      <c r="R15" s="4">
        <f t="shared" si="6"/>
        <v>65.13671875</v>
      </c>
      <c r="S15" s="5">
        <f>R15/R$3</f>
        <v>0.9467480468749999</v>
      </c>
      <c r="T15" s="4">
        <v>122.7</v>
      </c>
      <c r="U15" s="4">
        <f t="shared" si="7"/>
        <v>119.82421875</v>
      </c>
      <c r="V15" s="5">
        <f>U15/U$3</f>
        <v>0.9362292297057596</v>
      </c>
      <c r="W15" s="4">
        <v>5.8</v>
      </c>
      <c r="X15" s="4">
        <v>6.1</v>
      </c>
      <c r="Y15" s="4">
        <f t="shared" si="8"/>
        <v>-0.2999999999999998</v>
      </c>
      <c r="Z15" s="5">
        <f>W15/W$3</f>
        <v>0.8656716417910447</v>
      </c>
      <c r="AA15" s="5">
        <f>X15/X$3</f>
        <v>1.196078431372549</v>
      </c>
      <c r="AB15" s="5">
        <f>Y15/Y$3</f>
        <v>-0.18749999999999983</v>
      </c>
      <c r="AC15" s="4">
        <v>15.034</v>
      </c>
      <c r="AD15" s="4">
        <v>120.4</v>
      </c>
      <c r="AE15" s="4">
        <v>185.32139999999998</v>
      </c>
      <c r="AF15" s="4">
        <v>6.07</v>
      </c>
      <c r="AG15" s="4">
        <f>'[1]GKS'!$AC95</f>
        <v>23.7</v>
      </c>
    </row>
    <row r="16" spans="1:33" ht="11.25">
      <c r="A16" s="3">
        <v>35855</v>
      </c>
      <c r="B16" s="9">
        <f>'[1]GKS'!EE96</f>
        <v>99.9</v>
      </c>
      <c r="C16" s="8">
        <f t="shared" si="9"/>
        <v>1.013030955</v>
      </c>
      <c r="D16" s="4">
        <v>142.2</v>
      </c>
      <c r="E16" s="4">
        <f t="shared" si="1"/>
        <v>140.37083397910578</v>
      </c>
      <c r="F16" s="5">
        <f>E16/E$4</f>
        <v>0.9982584310870606</v>
      </c>
      <c r="G16" s="5">
        <f t="shared" si="10"/>
        <v>0.9265401582779259</v>
      </c>
      <c r="H16" s="6">
        <f>'[1]GKS'!$P96/100</f>
        <v>1.012</v>
      </c>
      <c r="I16" s="6">
        <f t="shared" si="11"/>
        <v>1.012</v>
      </c>
      <c r="J16" s="4">
        <v>147.5</v>
      </c>
      <c r="K16" s="4">
        <v>72.3</v>
      </c>
      <c r="L16" s="4">
        <v>63.8</v>
      </c>
      <c r="M16" s="4">
        <v>8.466</v>
      </c>
      <c r="N16" s="6">
        <f t="shared" si="3"/>
        <v>0.4901694915254237</v>
      </c>
      <c r="O16" s="6">
        <f t="shared" si="5"/>
        <v>0.1170954356846473</v>
      </c>
      <c r="P16" s="4">
        <v>1.0306</v>
      </c>
      <c r="Q16" s="17">
        <f>'[1]GKS'!$AH96</f>
        <v>69.3</v>
      </c>
      <c r="R16" s="4">
        <f t="shared" si="6"/>
        <v>67.24238307781874</v>
      </c>
      <c r="S16" s="5">
        <f>R16/R$4</f>
        <v>0.9403535324233105</v>
      </c>
      <c r="T16" s="4">
        <v>125.7</v>
      </c>
      <c r="U16" s="4">
        <f t="shared" si="7"/>
        <v>121.96778575587038</v>
      </c>
      <c r="V16" s="5">
        <f>U16/U$4</f>
        <v>0.9272578940311187</v>
      </c>
      <c r="W16" s="4">
        <v>6.7</v>
      </c>
      <c r="X16" s="4">
        <v>6.5</v>
      </c>
      <c r="Y16" s="4">
        <f t="shared" si="8"/>
        <v>0.20000000000000018</v>
      </c>
      <c r="Z16" s="5">
        <f>W16/W$4</f>
        <v>0.9054054054054054</v>
      </c>
      <c r="AA16" s="5">
        <f>X16/X$4</f>
        <v>1.1403508771929824</v>
      </c>
      <c r="AB16" s="5">
        <f>Y16/Y$4</f>
        <v>0.11764705882352951</v>
      </c>
      <c r="AC16" s="4">
        <v>16.858</v>
      </c>
      <c r="AD16" s="4">
        <v>119.1</v>
      </c>
      <c r="AE16" s="4">
        <v>189.34</v>
      </c>
      <c r="AF16" s="4">
        <v>6.106</v>
      </c>
      <c r="AG16" s="4">
        <f>'[1]GKS'!$AC96</f>
        <v>26.1</v>
      </c>
    </row>
    <row r="17" spans="1:33" ht="11.25">
      <c r="A17" s="3">
        <v>35886</v>
      </c>
      <c r="B17" s="9">
        <f>'[1]GKS'!EE97</f>
        <v>100</v>
      </c>
      <c r="C17" s="8">
        <f t="shared" si="9"/>
        <v>1.013030955</v>
      </c>
      <c r="D17" s="4">
        <v>130</v>
      </c>
      <c r="E17" s="4">
        <f t="shared" si="1"/>
        <v>128.32776664756506</v>
      </c>
      <c r="F17" s="5">
        <f>E17/E$5</f>
        <v>0.9343199121441015</v>
      </c>
      <c r="G17" s="5">
        <f t="shared" si="10"/>
        <v>0.8470479646703964</v>
      </c>
      <c r="H17" s="6">
        <f>'[1]GKS'!$P97/100</f>
        <v>1.008</v>
      </c>
      <c r="I17" s="6">
        <f t="shared" si="11"/>
        <v>1.008</v>
      </c>
      <c r="J17" s="4">
        <v>147.5</v>
      </c>
      <c r="K17" s="4">
        <v>72.2</v>
      </c>
      <c r="L17" s="4">
        <v>63.7</v>
      </c>
      <c r="M17" s="4">
        <v>8.472</v>
      </c>
      <c r="N17" s="6">
        <f t="shared" si="3"/>
        <v>0.4894915254237288</v>
      </c>
      <c r="O17" s="6">
        <f t="shared" si="5"/>
        <v>0.11734072022160663</v>
      </c>
      <c r="P17" s="4">
        <v>1.035</v>
      </c>
      <c r="Q17" s="17">
        <f>'[1]GKS'!$AH97</f>
        <v>69.6</v>
      </c>
      <c r="R17" s="4">
        <f t="shared" si="6"/>
        <v>67.2463768115942</v>
      </c>
      <c r="S17" s="5">
        <f>R17/R$5</f>
        <v>0.9288139330910912</v>
      </c>
      <c r="T17" s="4">
        <v>132.9</v>
      </c>
      <c r="U17" s="4">
        <f t="shared" si="7"/>
        <v>128.40579710144928</v>
      </c>
      <c r="V17" s="5">
        <f>U17/U$5</f>
        <v>0.9070350837845633</v>
      </c>
      <c r="W17" s="4">
        <v>6.2</v>
      </c>
      <c r="X17" s="4">
        <v>6.2</v>
      </c>
      <c r="Y17" s="4">
        <f t="shared" si="8"/>
        <v>0</v>
      </c>
      <c r="Z17" s="5">
        <f>W17/W$5</f>
        <v>0.911764705882353</v>
      </c>
      <c r="AA17" s="5">
        <f>X17/X$5</f>
        <v>1</v>
      </c>
      <c r="AB17" s="5">
        <f>Y17/Y$5</f>
        <v>0</v>
      </c>
      <c r="AC17" s="4">
        <v>15.953</v>
      </c>
      <c r="AD17" s="4">
        <v>128.6</v>
      </c>
      <c r="AE17" s="4">
        <v>191.7872</v>
      </c>
      <c r="AF17" s="4">
        <v>6.133</v>
      </c>
      <c r="AG17" s="4">
        <f>'[1]GKS'!$AC97</f>
        <v>25.5</v>
      </c>
    </row>
    <row r="18" spans="1:33" ht="11.25">
      <c r="A18" s="3">
        <v>35916</v>
      </c>
      <c r="B18" s="9">
        <f>'[1]GKS'!EE98</f>
        <v>99.1</v>
      </c>
      <c r="C18" s="8">
        <f t="shared" si="9"/>
        <v>1.003913676405</v>
      </c>
      <c r="D18" s="4">
        <v>115.7</v>
      </c>
      <c r="E18" s="4">
        <f t="shared" si="1"/>
        <v>115.24895289236419</v>
      </c>
      <c r="F18" s="5">
        <f>E18/E$6</f>
        <v>0.9105110075255302</v>
      </c>
      <c r="G18" s="5">
        <f t="shared" si="10"/>
        <v>0.7607191610057042</v>
      </c>
      <c r="H18" s="6">
        <f>'[1]GKS'!$P98/100</f>
        <v>0.9790000000000001</v>
      </c>
      <c r="I18" s="6">
        <f t="shared" si="11"/>
        <v>0.9790000000000001</v>
      </c>
      <c r="J18" s="4">
        <v>147.11111111111111</v>
      </c>
      <c r="K18" s="4">
        <v>72</v>
      </c>
      <c r="L18" s="4">
        <v>63.7</v>
      </c>
      <c r="M18" s="4">
        <v>8.282</v>
      </c>
      <c r="N18" s="6">
        <f t="shared" si="3"/>
        <v>0.48942598187311176</v>
      </c>
      <c r="O18" s="6">
        <f t="shared" si="5"/>
        <v>0.11502777777777778</v>
      </c>
      <c r="P18" s="4">
        <v>1.04</v>
      </c>
      <c r="Q18" s="17">
        <f>'[1]GKS'!$AH98</f>
        <v>69.4</v>
      </c>
      <c r="R18" s="4">
        <f t="shared" si="6"/>
        <v>66.73076923076924</v>
      </c>
      <c r="S18" s="5">
        <f>R18/R$6</f>
        <v>0.9439574617633829</v>
      </c>
      <c r="T18" s="4">
        <v>121.9</v>
      </c>
      <c r="U18" s="4">
        <f t="shared" si="7"/>
        <v>117.21153846153847</v>
      </c>
      <c r="V18" s="5">
        <f>U18/U$6</f>
        <v>0.8944035352462996</v>
      </c>
      <c r="W18" s="4">
        <v>6</v>
      </c>
      <c r="X18" s="4">
        <v>5.8</v>
      </c>
      <c r="Y18" s="4">
        <f t="shared" si="8"/>
        <v>0.20000000000000018</v>
      </c>
      <c r="Z18" s="5">
        <f>W18/W$6</f>
        <v>0.8955223880597015</v>
      </c>
      <c r="AA18" s="5">
        <f>X18/X$6</f>
        <v>1.0545454545454545</v>
      </c>
      <c r="AB18" s="5">
        <f>Y18/Y$6</f>
        <v>0.1666666666666668</v>
      </c>
      <c r="AC18" s="4">
        <v>14.627</v>
      </c>
      <c r="AD18" s="4">
        <v>129.9</v>
      </c>
      <c r="AE18" s="4">
        <v>193.93079999999998</v>
      </c>
      <c r="AF18" s="4">
        <v>6.166</v>
      </c>
      <c r="AG18" s="4">
        <f>'[1]GKS'!$AC98</f>
        <v>26.6</v>
      </c>
    </row>
    <row r="19" spans="1:33" ht="11.25">
      <c r="A19" s="3">
        <v>35947</v>
      </c>
      <c r="B19" s="9">
        <f>'[1]GKS'!EE99</f>
        <v>100</v>
      </c>
      <c r="C19" s="8">
        <f t="shared" si="9"/>
        <v>1.003913676405</v>
      </c>
      <c r="D19" s="4">
        <v>132.4</v>
      </c>
      <c r="E19" s="4">
        <f t="shared" si="1"/>
        <v>131.8838492908299</v>
      </c>
      <c r="F19" s="5">
        <f>E19/E$7</f>
        <v>1.0553669359869058</v>
      </c>
      <c r="G19" s="5">
        <f t="shared" si="10"/>
        <v>0.8705204573652138</v>
      </c>
      <c r="H19" s="6">
        <f>'[1]GKS'!$P99/100</f>
        <v>0.975</v>
      </c>
      <c r="I19" s="6">
        <f t="shared" si="11"/>
        <v>0.975</v>
      </c>
      <c r="J19" s="4">
        <v>147.08520179372195</v>
      </c>
      <c r="K19" s="4">
        <v>71.9</v>
      </c>
      <c r="L19" s="4">
        <v>63.8</v>
      </c>
      <c r="M19" s="4">
        <v>8.1</v>
      </c>
      <c r="N19" s="6">
        <f t="shared" si="3"/>
        <v>0.4888323170731709</v>
      </c>
      <c r="O19" s="6">
        <f t="shared" si="5"/>
        <v>0.11265646731571625</v>
      </c>
      <c r="P19" s="4">
        <v>1.0406</v>
      </c>
      <c r="Q19" s="17">
        <f>'[1]GKS'!$AH99</f>
        <v>68.7</v>
      </c>
      <c r="R19" s="4">
        <f t="shared" si="6"/>
        <v>66.01960407457237</v>
      </c>
      <c r="S19" s="5">
        <f>R19/R$7</f>
        <v>0.9484913397133644</v>
      </c>
      <c r="T19" s="4">
        <v>125.6</v>
      </c>
      <c r="U19" s="4">
        <f t="shared" si="7"/>
        <v>120.69959638669998</v>
      </c>
      <c r="V19" s="5">
        <f>U19/U$7</f>
        <v>0.8428984376361136</v>
      </c>
      <c r="W19" s="4">
        <v>6.5</v>
      </c>
      <c r="X19" s="4">
        <v>5.7</v>
      </c>
      <c r="Y19" s="4">
        <f t="shared" si="8"/>
        <v>0.7999999999999998</v>
      </c>
      <c r="Z19" s="5">
        <f>W19/W$7</f>
        <v>0.9420289855072463</v>
      </c>
      <c r="AA19" s="5">
        <f>X19/X$7</f>
        <v>0.9661016949152542</v>
      </c>
      <c r="AB19" s="5">
        <f>Y19/Y$7</f>
        <v>0.7999999999999998</v>
      </c>
      <c r="AC19" s="4">
        <v>16.169</v>
      </c>
      <c r="AD19" s="4">
        <v>129.8</v>
      </c>
      <c r="AE19" s="4">
        <v>193.796</v>
      </c>
      <c r="AF19" s="4">
        <v>6.198</v>
      </c>
      <c r="AG19" s="4">
        <f>'[1]GKS'!$AC99</f>
        <v>31.8</v>
      </c>
    </row>
    <row r="20" spans="1:33" ht="11.25">
      <c r="A20" s="3">
        <v>35977</v>
      </c>
      <c r="B20" s="9">
        <f>'[1]GKS'!EE100</f>
        <v>99.2</v>
      </c>
      <c r="C20" s="8">
        <f t="shared" si="9"/>
        <v>0.9958823669937601</v>
      </c>
      <c r="D20" s="4">
        <v>114.6</v>
      </c>
      <c r="E20" s="4">
        <f t="shared" si="1"/>
        <v>115.07383180800714</v>
      </c>
      <c r="F20" s="5">
        <f>E20/E$8</f>
        <v>0.8772659725032593</v>
      </c>
      <c r="G20" s="5">
        <f t="shared" si="10"/>
        <v>0.7595632462574728</v>
      </c>
      <c r="H20" s="6">
        <f>'[1]GKS'!$P100/100</f>
        <v>0.9059999999999999</v>
      </c>
      <c r="I20" s="6">
        <f t="shared" si="11"/>
        <v>0.9059999999999999</v>
      </c>
      <c r="J20" s="4">
        <v>147.24770642201835</v>
      </c>
      <c r="K20" s="4">
        <v>71.8</v>
      </c>
      <c r="L20" s="4">
        <v>63.7</v>
      </c>
      <c r="M20" s="4">
        <v>8.146</v>
      </c>
      <c r="N20" s="6">
        <f t="shared" si="3"/>
        <v>0.487613707165109</v>
      </c>
      <c r="O20" s="6">
        <f t="shared" si="5"/>
        <v>0.1134540389972145</v>
      </c>
      <c r="P20" s="4">
        <v>1.0423</v>
      </c>
      <c r="Q20" s="17">
        <f>'[1]GKS'!$AH100</f>
        <v>70.3</v>
      </c>
      <c r="R20" s="4">
        <f t="shared" si="6"/>
        <v>67.44699222872494</v>
      </c>
      <c r="S20" s="5">
        <f>R20/R$8</f>
        <v>0.965166458793054</v>
      </c>
      <c r="T20" s="4">
        <v>129.2</v>
      </c>
      <c r="U20" s="4">
        <f t="shared" si="7"/>
        <v>123.95663436630528</v>
      </c>
      <c r="V20" s="5">
        <f>U20/U$8</f>
        <v>0.8837078787505138</v>
      </c>
      <c r="W20" s="4">
        <v>6.2</v>
      </c>
      <c r="X20" s="4">
        <v>5.7</v>
      </c>
      <c r="Y20" s="4">
        <f t="shared" si="8"/>
        <v>0.5</v>
      </c>
      <c r="Z20" s="5">
        <f>W20/W$8</f>
        <v>0.8266666666666667</v>
      </c>
      <c r="AA20" s="5">
        <f>X20/X$8</f>
        <v>0.9344262295081968</v>
      </c>
      <c r="AB20" s="5">
        <f>Y20/Y$8</f>
        <v>0.35714285714285704</v>
      </c>
      <c r="AC20" s="4">
        <v>18.409</v>
      </c>
      <c r="AD20" s="4">
        <v>129.3</v>
      </c>
      <c r="AE20" s="4">
        <v>194.22570000000002</v>
      </c>
      <c r="AF20" s="4">
        <v>6.238</v>
      </c>
      <c r="AG20" s="4">
        <f>'[1]GKS'!$AC100</f>
        <v>32.9</v>
      </c>
    </row>
    <row r="21" spans="1:33" ht="11.25">
      <c r="A21" s="3">
        <v>36008</v>
      </c>
      <c r="B21" s="9">
        <f>'[1]GKS'!EE101</f>
        <v>98.8</v>
      </c>
      <c r="C21" s="8">
        <f t="shared" si="9"/>
        <v>0.9839317785898349</v>
      </c>
      <c r="D21" s="4">
        <v>120.1</v>
      </c>
      <c r="E21" s="4">
        <f t="shared" si="1"/>
        <v>122.0613081245598</v>
      </c>
      <c r="F21" s="5">
        <f>E21/E$9</f>
        <v>0.9323190368082807</v>
      </c>
      <c r="G21" s="5">
        <f t="shared" si="10"/>
        <v>0.8056852021423089</v>
      </c>
      <c r="H21" s="6">
        <f>'[1]GKS'!$P101/100</f>
        <v>0.885</v>
      </c>
      <c r="I21" s="6">
        <f t="shared" si="11"/>
        <v>0.885</v>
      </c>
      <c r="J21" s="4">
        <v>147.08520179372195</v>
      </c>
      <c r="K21" s="4">
        <v>71.8</v>
      </c>
      <c r="L21" s="4">
        <v>63.5</v>
      </c>
      <c r="M21" s="4">
        <v>8.293</v>
      </c>
      <c r="N21" s="6">
        <f t="shared" si="3"/>
        <v>0.4881524390243903</v>
      </c>
      <c r="O21" s="6">
        <f t="shared" si="5"/>
        <v>0.11550139275766017</v>
      </c>
      <c r="P21" s="4">
        <v>1.081</v>
      </c>
      <c r="Q21" s="17">
        <f>'[1]GKS'!$AH101</f>
        <v>79.7</v>
      </c>
      <c r="R21" s="4">
        <f t="shared" si="6"/>
        <v>73.72802960222018</v>
      </c>
      <c r="S21" s="5">
        <f>R21/R$9</f>
        <v>1.0172302646474711</v>
      </c>
      <c r="T21" s="4">
        <v>128.3</v>
      </c>
      <c r="U21" s="4">
        <f t="shared" si="7"/>
        <v>118.68640148011103</v>
      </c>
      <c r="V21" s="5">
        <f>U21/U$9</f>
        <v>0.8698584561375539</v>
      </c>
      <c r="W21" s="4">
        <v>5.7</v>
      </c>
      <c r="X21" s="4">
        <v>5</v>
      </c>
      <c r="Y21" s="4">
        <f t="shared" si="8"/>
        <v>0.7000000000000002</v>
      </c>
      <c r="Z21" s="5">
        <f>W21/W$9</f>
        <v>0.8142857142857143</v>
      </c>
      <c r="AA21" s="5">
        <f>X21/X$9</f>
        <v>0.7692307692307693</v>
      </c>
      <c r="AB21" s="5">
        <f>Y21/Y$9</f>
        <v>1.4000000000000004</v>
      </c>
      <c r="AC21" s="4">
        <v>12.46</v>
      </c>
      <c r="AD21" s="4">
        <v>133.4</v>
      </c>
      <c r="AE21" s="4">
        <v>186.3812</v>
      </c>
      <c r="AF21" s="4">
        <v>7.905</v>
      </c>
      <c r="AG21" s="4">
        <f>'[1]GKS'!$AC101</f>
        <v>35.4</v>
      </c>
    </row>
    <row r="22" spans="1:33" ht="11.25">
      <c r="A22" s="3">
        <v>36039</v>
      </c>
      <c r="B22" s="9">
        <f>'[1]GKS'!EE102</f>
        <v>107.4</v>
      </c>
      <c r="C22" s="8">
        <f t="shared" si="9"/>
        <v>1.0567427302054828</v>
      </c>
      <c r="D22" s="4">
        <v>138.6</v>
      </c>
      <c r="E22" s="4">
        <f t="shared" si="1"/>
        <v>131.15775111417074</v>
      </c>
      <c r="F22" s="5">
        <f>E22/E$10</f>
        <v>0.9951689041231158</v>
      </c>
      <c r="G22" s="5">
        <f t="shared" si="10"/>
        <v>0.8657277301265395</v>
      </c>
      <c r="H22" s="6">
        <f>'[1]GKS'!$P102/100</f>
        <v>0.855</v>
      </c>
      <c r="I22" s="6">
        <f t="shared" si="11"/>
        <v>0.855</v>
      </c>
      <c r="J22" s="4">
        <v>147.13804713804714</v>
      </c>
      <c r="K22" s="4">
        <v>72</v>
      </c>
      <c r="L22" s="4">
        <v>63.4</v>
      </c>
      <c r="M22" s="4">
        <v>8.585</v>
      </c>
      <c r="N22" s="6">
        <f t="shared" si="3"/>
        <v>0.48933638443935923</v>
      </c>
      <c r="O22" s="6">
        <f t="shared" si="5"/>
        <v>0.11923611111111113</v>
      </c>
      <c r="P22" s="4">
        <v>1.496</v>
      </c>
      <c r="Q22" s="17">
        <f>'[1]GKS'!$AH102</f>
        <v>104.6</v>
      </c>
      <c r="R22" s="4">
        <f t="shared" si="6"/>
        <v>69.91978609625669</v>
      </c>
      <c r="S22" s="5">
        <f>R22/R$10</f>
        <v>0.9213853206405643</v>
      </c>
      <c r="T22" s="4">
        <v>143.7</v>
      </c>
      <c r="U22" s="4">
        <f t="shared" si="7"/>
        <v>96.05614973262031</v>
      </c>
      <c r="V22" s="5">
        <f>U22/U$10</f>
        <v>0.720831744703433</v>
      </c>
      <c r="W22" s="4">
        <v>5.9</v>
      </c>
      <c r="X22" s="4">
        <v>3</v>
      </c>
      <c r="Y22" s="4">
        <f t="shared" si="8"/>
        <v>2.9000000000000004</v>
      </c>
      <c r="Z22" s="5">
        <f>W22/W$10</f>
        <v>0.8309859154929579</v>
      </c>
      <c r="AA22" s="5">
        <f>X22/X$10</f>
        <v>0.49180327868852464</v>
      </c>
      <c r="AB22" s="5">
        <f>Y22/Y$10</f>
        <v>2.9000000000000004</v>
      </c>
      <c r="AC22" s="4">
        <v>12.709</v>
      </c>
      <c r="AD22" s="4">
        <v>154.2</v>
      </c>
      <c r="AE22" s="4">
        <v>208.782</v>
      </c>
      <c r="AF22" s="4">
        <v>15.906</v>
      </c>
      <c r="AG22" s="4">
        <f>'[1]GKS'!$AC102</f>
        <v>38.8</v>
      </c>
    </row>
    <row r="23" spans="1:33" ht="11.25">
      <c r="A23" s="3">
        <v>36069</v>
      </c>
      <c r="B23" s="9">
        <f>'[1]GKS'!EE103</f>
        <v>105.9</v>
      </c>
      <c r="C23" s="8">
        <f t="shared" si="9"/>
        <v>1.1190905512876064</v>
      </c>
      <c r="D23" s="4">
        <v>158.7</v>
      </c>
      <c r="E23" s="4">
        <f t="shared" si="1"/>
        <v>141.8115806780805</v>
      </c>
      <c r="F23" s="5">
        <f>E23/E$11</f>
        <v>0.9980854981016843</v>
      </c>
      <c r="G23" s="5">
        <f t="shared" si="10"/>
        <v>0.9360500374790792</v>
      </c>
      <c r="H23" s="6">
        <f>'[1]GKS'!$P103/100</f>
        <v>0.889</v>
      </c>
      <c r="I23" s="6">
        <f t="shared" si="11"/>
        <v>0.889</v>
      </c>
      <c r="J23" s="4">
        <v>146.85314685314685</v>
      </c>
      <c r="K23" s="4">
        <v>72.2</v>
      </c>
      <c r="L23" s="4">
        <v>63.324000000000005</v>
      </c>
      <c r="M23" s="4">
        <v>8.876</v>
      </c>
      <c r="N23" s="6">
        <f t="shared" si="3"/>
        <v>0.49164761904761906</v>
      </c>
      <c r="O23" s="6">
        <f t="shared" si="5"/>
        <v>0.12293628808864265</v>
      </c>
      <c r="P23" s="4">
        <v>1.564</v>
      </c>
      <c r="Q23" s="17">
        <f>'[1]GKS'!$AH103</f>
        <v>101.9</v>
      </c>
      <c r="R23" s="4">
        <f t="shared" si="6"/>
        <v>65.153452685422</v>
      </c>
      <c r="S23" s="5">
        <f>R23/R$11</f>
        <v>0.8565460853175078</v>
      </c>
      <c r="T23" s="4">
        <v>162</v>
      </c>
      <c r="U23" s="4">
        <f t="shared" si="7"/>
        <v>103.58056265984655</v>
      </c>
      <c r="V23" s="5">
        <f>U23/U$11</f>
        <v>0.7412333462201868</v>
      </c>
      <c r="W23" s="4">
        <v>6.1</v>
      </c>
      <c r="X23" s="4">
        <v>2.9</v>
      </c>
      <c r="Y23" s="4">
        <f t="shared" si="8"/>
        <v>3.1999999999999997</v>
      </c>
      <c r="Z23" s="5">
        <f>W23/W$11</f>
        <v>0.7721518987341771</v>
      </c>
      <c r="AA23" s="5">
        <f>X23/X$11</f>
        <v>0.42028985507246375</v>
      </c>
      <c r="AB23" s="5">
        <f>Y23/Y$11</f>
        <v>3.1999999999999997</v>
      </c>
      <c r="AC23" s="4">
        <v>13.572</v>
      </c>
      <c r="AD23" s="4">
        <v>166.4</v>
      </c>
      <c r="AE23" s="4">
        <v>227.9316</v>
      </c>
      <c r="AF23" s="4">
        <v>16.01</v>
      </c>
      <c r="AG23" s="4">
        <f>'[1]GKS'!$AC103</f>
        <v>36.6</v>
      </c>
    </row>
    <row r="24" spans="1:33" ht="11.25">
      <c r="A24" s="3">
        <v>36100</v>
      </c>
      <c r="B24" s="9">
        <f>'[1]GKS'!EE104</f>
        <v>105.1</v>
      </c>
      <c r="C24" s="8">
        <f t="shared" si="9"/>
        <v>1.1761641694032743</v>
      </c>
      <c r="D24" s="4">
        <v>167.6</v>
      </c>
      <c r="E24" s="4">
        <f t="shared" si="1"/>
        <v>142.49711422941212</v>
      </c>
      <c r="F24" s="5">
        <f>E24/E$12</f>
        <v>1.0127726668757082</v>
      </c>
      <c r="G24" s="5">
        <f t="shared" si="10"/>
        <v>0.9405750114152616</v>
      </c>
      <c r="H24" s="6">
        <f>'[1]GKS'!$P104/100</f>
        <v>0.909</v>
      </c>
      <c r="I24" s="6">
        <f t="shared" si="11"/>
        <v>0.909</v>
      </c>
      <c r="J24" s="4">
        <v>146.77966101694915</v>
      </c>
      <c r="K24" s="4">
        <v>72.2</v>
      </c>
      <c r="L24" s="4">
        <v>62.805</v>
      </c>
      <c r="M24" s="4">
        <v>9.395</v>
      </c>
      <c r="N24" s="6">
        <f t="shared" si="3"/>
        <v>0.49189376443418015</v>
      </c>
      <c r="O24" s="6">
        <f t="shared" si="5"/>
        <v>0.13012465373961218</v>
      </c>
      <c r="P24" s="4">
        <v>1.653</v>
      </c>
      <c r="Q24" s="17">
        <f>'[1]GKS'!$AH104</f>
        <v>108.1</v>
      </c>
      <c r="R24" s="4">
        <f t="shared" si="6"/>
        <v>65.39624924379915</v>
      </c>
      <c r="S24" s="5">
        <f>R24/R$12</f>
        <v>0.8471507063805558</v>
      </c>
      <c r="T24" s="4">
        <v>164.8</v>
      </c>
      <c r="U24" s="4">
        <f t="shared" si="7"/>
        <v>99.69751966122203</v>
      </c>
      <c r="V24" s="5">
        <f>U24/U$12</f>
        <v>0.7400692510043028</v>
      </c>
      <c r="W24" s="4">
        <v>5.9</v>
      </c>
      <c r="X24" s="4">
        <v>3</v>
      </c>
      <c r="Y24" s="4">
        <f t="shared" si="8"/>
        <v>2.9000000000000004</v>
      </c>
      <c r="Z24" s="5">
        <f>W24/W$12</f>
        <v>0.7108433734939759</v>
      </c>
      <c r="AA24" s="5">
        <f>X24/X$12</f>
        <v>0.46153846153846156</v>
      </c>
      <c r="AB24" s="5">
        <f>Y24/Y$12</f>
        <v>1.6111111111111107</v>
      </c>
      <c r="AC24" s="4">
        <v>12.481</v>
      </c>
      <c r="AD24" s="4">
        <v>167.3</v>
      </c>
      <c r="AE24" s="4">
        <v>238.7247</v>
      </c>
      <c r="AF24" s="4">
        <v>17.88</v>
      </c>
      <c r="AG24" s="4">
        <f>'[1]GKS'!$AC104</f>
        <v>40.5</v>
      </c>
    </row>
    <row r="25" spans="1:33" ht="11.25">
      <c r="A25" s="3">
        <v>36130</v>
      </c>
      <c r="B25" s="9">
        <f>'[1]GKS'!EE105</f>
        <v>104.8</v>
      </c>
      <c r="C25" s="8">
        <f t="shared" si="9"/>
        <v>1.2326200495346316</v>
      </c>
      <c r="D25" s="4">
        <v>202.7</v>
      </c>
      <c r="E25" s="4">
        <f t="shared" si="1"/>
        <v>164.4464570217953</v>
      </c>
      <c r="F25" s="5">
        <f>E25/E$13</f>
        <v>1.085455161860035</v>
      </c>
      <c r="G25" s="5">
        <f t="shared" si="10"/>
        <v>1.085455161860035</v>
      </c>
      <c r="H25" s="6">
        <f>'[1]GKS'!$P105/100</f>
        <v>0.934</v>
      </c>
      <c r="I25" s="6">
        <f t="shared" si="11"/>
        <v>0.934</v>
      </c>
      <c r="J25" s="4">
        <v>146.3</v>
      </c>
      <c r="K25" s="4">
        <v>72.2</v>
      </c>
      <c r="L25" s="4">
        <v>62.472</v>
      </c>
      <c r="M25" s="4">
        <v>9.728</v>
      </c>
      <c r="N25" s="6">
        <f t="shared" si="3"/>
        <v>0.4935064935064935</v>
      </c>
      <c r="O25" s="6">
        <f t="shared" si="5"/>
        <v>0.13473684210526315</v>
      </c>
      <c r="P25" s="4">
        <v>1.844</v>
      </c>
      <c r="Q25" s="17">
        <f>'[1]GKS'!$AH105</f>
        <v>130.1</v>
      </c>
      <c r="R25" s="4">
        <f t="shared" si="6"/>
        <v>70.55314533622558</v>
      </c>
      <c r="S25" s="5">
        <f>R25/R$13</f>
        <v>0.7883032998460959</v>
      </c>
      <c r="T25" s="4">
        <v>227.2</v>
      </c>
      <c r="U25" s="4">
        <f t="shared" si="7"/>
        <v>123.21041214750541</v>
      </c>
      <c r="V25" s="5">
        <f>U25/U$13</f>
        <v>0.7008555867321127</v>
      </c>
      <c r="W25" s="4">
        <v>7.3</v>
      </c>
      <c r="X25" s="4">
        <v>3.5</v>
      </c>
      <c r="Y25" s="4">
        <f t="shared" si="8"/>
        <v>3.8</v>
      </c>
      <c r="Z25" s="5">
        <f>W25/W$13</f>
        <v>0.8202247191011235</v>
      </c>
      <c r="AA25" s="5">
        <f>X25/X$13</f>
        <v>0.4216867469879518</v>
      </c>
      <c r="AB25" s="5">
        <f>Y25/Y$13</f>
        <v>6.333333333333337</v>
      </c>
      <c r="AC25" s="4">
        <v>12.223</v>
      </c>
      <c r="AD25" s="4">
        <v>187.8</v>
      </c>
      <c r="AE25" s="4">
        <v>263.6752</v>
      </c>
      <c r="AF25" s="4">
        <v>20.65</v>
      </c>
      <c r="AG25" s="4">
        <f>'[1]GKS'!$AC105</f>
        <v>62.4</v>
      </c>
    </row>
    <row r="26" spans="1:33" ht="11.25">
      <c r="A26" s="3">
        <v>36161</v>
      </c>
      <c r="B26" s="9">
        <f>'[1]GKS'!EE106</f>
        <v>106.9</v>
      </c>
      <c r="C26" s="8">
        <f t="shared" si="9"/>
        <v>1.3176708329525213</v>
      </c>
      <c r="D26" s="4">
        <v>187.6</v>
      </c>
      <c r="E26" s="4">
        <f t="shared" si="1"/>
        <v>142.3724311933371</v>
      </c>
      <c r="F26" s="5">
        <f>E26/E$2</f>
        <v>1.024373224545085</v>
      </c>
      <c r="G26" s="5">
        <f t="shared" si="10"/>
        <v>0.9397520210781326</v>
      </c>
      <c r="H26" s="6">
        <f>'[1]GKS'!$P106/100</f>
        <v>0.976</v>
      </c>
      <c r="I26" s="6">
        <f>H26*H14</f>
        <v>0.9906399999999999</v>
      </c>
      <c r="J26" s="4">
        <v>146.25</v>
      </c>
      <c r="K26" s="4">
        <v>72.2</v>
      </c>
      <c r="L26" s="4">
        <v>62.092</v>
      </c>
      <c r="M26" s="4">
        <v>10.108</v>
      </c>
      <c r="N26" s="6">
        <f t="shared" si="3"/>
        <v>0.4936752136752137</v>
      </c>
      <c r="O26" s="6">
        <f t="shared" si="5"/>
        <v>0.14</v>
      </c>
      <c r="P26" s="4">
        <v>1.9989</v>
      </c>
      <c r="Q26" s="17">
        <f>'[1]GKS'!$AH106</f>
        <v>116.7</v>
      </c>
      <c r="R26" s="4">
        <f t="shared" si="6"/>
        <v>58.382110160588326</v>
      </c>
      <c r="S26" s="5">
        <f>R26/R$2</f>
        <v>0.7820657029971136</v>
      </c>
      <c r="T26" s="4">
        <v>164</v>
      </c>
      <c r="U26" s="4">
        <f t="shared" si="7"/>
        <v>82.04512481865027</v>
      </c>
      <c r="V26" s="5">
        <f>U26/U$2</f>
        <v>0.6451742997897992</v>
      </c>
      <c r="W26" s="7">
        <f>'[1]GKS'!CU106</f>
        <v>4.6</v>
      </c>
      <c r="X26" s="7">
        <f>'[1]GKS'!CY106</f>
        <v>2.7</v>
      </c>
      <c r="Y26" s="4">
        <f t="shared" si="8"/>
        <v>1.8999999999999995</v>
      </c>
      <c r="Z26" s="5">
        <f>W26/W$2</f>
        <v>0.6571428571428571</v>
      </c>
      <c r="AA26" s="5">
        <f>X26/X$2</f>
        <v>0.5625000000000001</v>
      </c>
      <c r="AB26" s="5">
        <f>Y26/Y$2</f>
        <v>0.8636363636363633</v>
      </c>
      <c r="AC26" s="4">
        <v>11.621</v>
      </c>
      <c r="AD26" s="4">
        <v>178</v>
      </c>
      <c r="AE26" s="4">
        <v>261.4712</v>
      </c>
      <c r="AF26" s="4">
        <v>22.6</v>
      </c>
      <c r="AG26" s="4">
        <f>'[1]GKS'!$AC106</f>
        <v>28</v>
      </c>
    </row>
    <row r="27" spans="1:33" ht="11.25">
      <c r="A27" s="3">
        <v>36192</v>
      </c>
      <c r="B27" s="9">
        <f>'[1]GKS'!EE107</f>
        <v>105.6</v>
      </c>
      <c r="C27" s="8">
        <f t="shared" si="9"/>
        <v>1.3914603995978623</v>
      </c>
      <c r="D27" s="4">
        <v>189.8</v>
      </c>
      <c r="E27" s="4">
        <f t="shared" si="1"/>
        <v>136.40345068738785</v>
      </c>
      <c r="F27" s="5">
        <f>E27/E$3</f>
        <v>1.0326562441410918</v>
      </c>
      <c r="G27" s="5">
        <f t="shared" si="10"/>
        <v>0.9003528098177416</v>
      </c>
      <c r="H27" s="6">
        <f>'[1]GKS'!$P107/100</f>
        <v>0.97</v>
      </c>
      <c r="I27" s="6">
        <f aca="true" t="shared" si="12" ref="I27:I37">H27*H15</f>
        <v>0.98358</v>
      </c>
      <c r="J27" s="4">
        <v>146.2</v>
      </c>
      <c r="K27" s="4">
        <v>72.2</v>
      </c>
      <c r="L27" s="4">
        <v>61.795</v>
      </c>
      <c r="M27" s="4">
        <v>10.405</v>
      </c>
      <c r="N27" s="6">
        <f t="shared" si="3"/>
        <v>0.49384404924760605</v>
      </c>
      <c r="O27" s="6">
        <f t="shared" si="5"/>
        <v>0.1441135734072022</v>
      </c>
      <c r="P27" s="4">
        <v>2.08095</v>
      </c>
      <c r="Q27" s="17">
        <f>'[1]GKS'!$AH107</f>
        <v>117.8</v>
      </c>
      <c r="R27" s="4">
        <f t="shared" si="6"/>
        <v>56.608760421922675</v>
      </c>
      <c r="S27" s="5">
        <f>R27/R$3</f>
        <v>0.8227960264803804</v>
      </c>
      <c r="T27" s="4">
        <v>183.7</v>
      </c>
      <c r="U27" s="4">
        <f t="shared" si="7"/>
        <v>88.2769888752733</v>
      </c>
      <c r="V27" s="5">
        <f>U27/U$3</f>
        <v>0.6897395047313091</v>
      </c>
      <c r="W27" s="7">
        <f>'[1]GKS'!CU107</f>
        <v>5</v>
      </c>
      <c r="X27" s="7">
        <f>'[1]GKS'!CY107</f>
        <v>2.9</v>
      </c>
      <c r="Y27" s="4">
        <f t="shared" si="8"/>
        <v>2.1</v>
      </c>
      <c r="Z27" s="5">
        <f>W27/W$3</f>
        <v>0.7462686567164178</v>
      </c>
      <c r="AA27" s="5">
        <f>X27/X$3</f>
        <v>0.5686274509803921</v>
      </c>
      <c r="AB27" s="5">
        <f>Y27/Y$3</f>
        <v>1.3124999999999996</v>
      </c>
      <c r="AC27" s="4">
        <v>11.437</v>
      </c>
      <c r="AD27" s="4">
        <v>180.8</v>
      </c>
      <c r="AE27" s="4">
        <v>270.83090000000004</v>
      </c>
      <c r="AF27" s="4">
        <v>22.86</v>
      </c>
      <c r="AG27" s="4">
        <f>'[1]GKS'!$AC107</f>
        <v>31.3</v>
      </c>
    </row>
    <row r="28" spans="1:33" ht="11.25">
      <c r="A28" s="3">
        <v>36220</v>
      </c>
      <c r="B28" s="9">
        <f>'[1]GKS'!EE108</f>
        <v>103.9</v>
      </c>
      <c r="C28" s="8">
        <f aca="true" t="shared" si="13" ref="C28:C48">C27*B28/100</f>
        <v>1.4457273551821792</v>
      </c>
      <c r="D28" s="4">
        <v>223</v>
      </c>
      <c r="E28" s="4">
        <f t="shared" si="1"/>
        <v>154.24761743676027</v>
      </c>
      <c r="F28" s="5">
        <f>E28/E$4</f>
        <v>1.0969442883288507</v>
      </c>
      <c r="G28" s="5">
        <f t="shared" si="10"/>
        <v>1.018136088691487</v>
      </c>
      <c r="H28" s="6">
        <f>'[1]GKS'!$P108/100</f>
        <v>1.004</v>
      </c>
      <c r="I28" s="6">
        <f t="shared" si="12"/>
        <v>1.016048</v>
      </c>
      <c r="J28" s="4">
        <v>146.15</v>
      </c>
      <c r="K28" s="4">
        <v>72.3</v>
      </c>
      <c r="L28" s="4">
        <v>62.251</v>
      </c>
      <c r="M28" s="4">
        <v>10.049</v>
      </c>
      <c r="N28" s="6">
        <f t="shared" si="3"/>
        <v>0.494697228874444</v>
      </c>
      <c r="O28" s="6">
        <f t="shared" si="5"/>
        <v>0.13899031811894882</v>
      </c>
      <c r="P28" s="4">
        <v>2.13904</v>
      </c>
      <c r="Q28" s="17">
        <f>'[1]GKS'!$AH108</f>
        <v>128.7</v>
      </c>
      <c r="R28" s="4">
        <f t="shared" si="6"/>
        <v>60.167177799386636</v>
      </c>
      <c r="S28" s="5">
        <f>R28/R$4</f>
        <v>0.8414100689161647</v>
      </c>
      <c r="T28" s="4">
        <v>195.8</v>
      </c>
      <c r="U28" s="4">
        <f t="shared" si="7"/>
        <v>91.53639015633182</v>
      </c>
      <c r="V28" s="5">
        <f>U28/U$4</f>
        <v>0.6959037571893105</v>
      </c>
      <c r="W28" s="7">
        <f>'[1]GKS'!CU108</f>
        <v>6</v>
      </c>
      <c r="X28" s="7">
        <f>'[1]GKS'!CY108</f>
        <v>3.4</v>
      </c>
      <c r="Y28" s="4">
        <f t="shared" si="8"/>
        <v>2.6</v>
      </c>
      <c r="Z28" s="5">
        <f>W28/W$4</f>
        <v>0.8108108108108107</v>
      </c>
      <c r="AA28" s="5">
        <f>X28/X$4</f>
        <v>0.5964912280701754</v>
      </c>
      <c r="AB28" s="5">
        <f>Y28/Y$4</f>
        <v>1.5294117647058822</v>
      </c>
      <c r="AC28" s="4">
        <v>10.765</v>
      </c>
      <c r="AD28" s="4">
        <v>174.1</v>
      </c>
      <c r="AE28" s="4">
        <v>289.1783</v>
      </c>
      <c r="AF28" s="4">
        <v>24.18</v>
      </c>
      <c r="AG28" s="4">
        <f>'[1]GKS'!$AC108</f>
        <v>35.9</v>
      </c>
    </row>
    <row r="29" spans="1:33" ht="11.25">
      <c r="A29" s="3">
        <v>36251</v>
      </c>
      <c r="B29" s="9">
        <f>'[1]GKS'!EE109</f>
        <v>103.7</v>
      </c>
      <c r="C29" s="8">
        <f t="shared" si="13"/>
        <v>1.49921926732392</v>
      </c>
      <c r="D29" s="4">
        <v>223.2</v>
      </c>
      <c r="E29" s="4">
        <f t="shared" si="1"/>
        <v>148.87748901360376</v>
      </c>
      <c r="F29" s="5">
        <f>E29/E$5</f>
        <v>1.0839369069473634</v>
      </c>
      <c r="G29" s="5">
        <f t="shared" si="10"/>
        <v>0.9826896964594308</v>
      </c>
      <c r="H29" s="6">
        <f>'[1]GKS'!$P109/100</f>
        <v>1.006</v>
      </c>
      <c r="I29" s="6">
        <f t="shared" si="12"/>
        <v>1.014048</v>
      </c>
      <c r="J29" s="4">
        <v>146.1</v>
      </c>
      <c r="K29" s="4">
        <v>73.6</v>
      </c>
      <c r="L29" s="4">
        <v>64.01</v>
      </c>
      <c r="M29" s="4">
        <v>9.59</v>
      </c>
      <c r="N29" s="6">
        <f t="shared" si="3"/>
        <v>0.5037645448323066</v>
      </c>
      <c r="O29" s="6">
        <f t="shared" si="5"/>
        <v>0.13029891304347826</v>
      </c>
      <c r="P29" s="4">
        <v>2.20358</v>
      </c>
      <c r="Q29" s="17">
        <f>'[1]GKS'!$AH109</f>
        <v>129.8</v>
      </c>
      <c r="R29" s="4">
        <f t="shared" si="6"/>
        <v>58.90414688824549</v>
      </c>
      <c r="S29" s="5">
        <f>R29/R$5</f>
        <v>0.8135901879134956</v>
      </c>
      <c r="T29" s="4">
        <v>219.4</v>
      </c>
      <c r="U29" s="4">
        <f t="shared" si="7"/>
        <v>99.56525290663375</v>
      </c>
      <c r="V29" s="5">
        <f>U29/U$5</f>
        <v>0.7033107503771765</v>
      </c>
      <c r="W29" s="7">
        <f>'[1]GKS'!CU109</f>
        <v>6.5</v>
      </c>
      <c r="X29" s="7">
        <f>'[1]GKS'!CY109</f>
        <v>3.3</v>
      </c>
      <c r="Y29" s="4">
        <f t="shared" si="8"/>
        <v>3.2</v>
      </c>
      <c r="Z29" s="5">
        <f>W29/W$5</f>
        <v>0.9558823529411765</v>
      </c>
      <c r="AA29" s="5">
        <f>X29/X$5</f>
        <v>0.532258064516129</v>
      </c>
      <c r="AB29" s="5">
        <f>Y29/Y$5</f>
        <v>5.333333333333337</v>
      </c>
      <c r="AC29" s="4">
        <v>11.168</v>
      </c>
      <c r="AD29" s="4">
        <v>195.2</v>
      </c>
      <c r="AE29" s="4">
        <v>310.6994</v>
      </c>
      <c r="AF29" s="4">
        <v>24.23</v>
      </c>
      <c r="AG29" s="4">
        <f>'[1]GKS'!$AC109</f>
        <v>36.3</v>
      </c>
    </row>
    <row r="30" spans="1:33" ht="11.25">
      <c r="A30" s="3">
        <v>36281</v>
      </c>
      <c r="B30" s="9">
        <f>'[1]GKS'!EE110</f>
        <v>103.6</v>
      </c>
      <c r="C30" s="8">
        <f t="shared" si="13"/>
        <v>1.553191160947581</v>
      </c>
      <c r="D30" s="4">
        <v>213.2</v>
      </c>
      <c r="E30" s="4">
        <f t="shared" si="1"/>
        <v>137.26578244878084</v>
      </c>
      <c r="F30" s="5">
        <f>E30/E$6</f>
        <v>1.0844524200835526</v>
      </c>
      <c r="G30" s="5">
        <f t="shared" si="10"/>
        <v>0.9060447686388174</v>
      </c>
      <c r="H30" s="6">
        <f>'[1]GKS'!$P110/100</f>
        <v>1.06</v>
      </c>
      <c r="I30" s="6">
        <f t="shared" si="12"/>
        <v>1.03774</v>
      </c>
      <c r="J30" s="4">
        <v>146.05</v>
      </c>
      <c r="K30" s="4">
        <v>73.6</v>
      </c>
      <c r="L30" s="4">
        <v>64.45899999999999</v>
      </c>
      <c r="M30" s="4">
        <v>9.141</v>
      </c>
      <c r="N30" s="6">
        <f t="shared" si="3"/>
        <v>0.5039370078740156</v>
      </c>
      <c r="O30" s="6">
        <f t="shared" si="5"/>
        <v>0.1241983695652174</v>
      </c>
      <c r="P30" s="4">
        <v>2.253</v>
      </c>
      <c r="Q30" s="17">
        <f>'[1]GKS'!$AH110</f>
        <v>133.1</v>
      </c>
      <c r="R30" s="4">
        <f t="shared" si="6"/>
        <v>59.076786506879714</v>
      </c>
      <c r="S30" s="5">
        <f>R30/R$6</f>
        <v>0.8356860573166901</v>
      </c>
      <c r="T30" s="4">
        <v>209.8</v>
      </c>
      <c r="U30" s="4">
        <f t="shared" si="7"/>
        <v>93.12028406569019</v>
      </c>
      <c r="V30" s="5">
        <f>U30/U$6</f>
        <v>0.7105709247116708</v>
      </c>
      <c r="W30" s="7">
        <f>'[1]GKS'!CU110</f>
        <v>5.1</v>
      </c>
      <c r="X30" s="7">
        <f>'[1]GKS'!CY110</f>
        <v>2.9</v>
      </c>
      <c r="Y30" s="4">
        <f t="shared" si="8"/>
        <v>2.1999999999999997</v>
      </c>
      <c r="Z30" s="5">
        <f>W30/W$6</f>
        <v>0.7611940298507462</v>
      </c>
      <c r="AA30" s="5">
        <f>X30/X$6</f>
        <v>0.5272727272727272</v>
      </c>
      <c r="AB30" s="5">
        <f>Y30/Y$6</f>
        <v>1.8333333333333328</v>
      </c>
      <c r="AC30" s="4">
        <v>11.937</v>
      </c>
      <c r="AD30" s="4">
        <v>205.3</v>
      </c>
      <c r="AE30" s="4">
        <v>353.1371</v>
      </c>
      <c r="AF30" s="4">
        <v>24.44</v>
      </c>
      <c r="AG30" s="4">
        <f>'[1]GKS'!$AC110</f>
        <v>40</v>
      </c>
    </row>
    <row r="31" spans="1:33" ht="11.25">
      <c r="A31" s="3">
        <v>36312</v>
      </c>
      <c r="B31" s="9">
        <f>'[1]GKS'!EE111</f>
        <v>103.7</v>
      </c>
      <c r="C31" s="8">
        <f t="shared" si="13"/>
        <v>1.6106592339026415</v>
      </c>
      <c r="D31" s="4">
        <v>228.6</v>
      </c>
      <c r="E31" s="4">
        <f t="shared" si="1"/>
        <v>141.92946291072394</v>
      </c>
      <c r="F31" s="5">
        <f>E31/E$7</f>
        <v>1.13575440210307</v>
      </c>
      <c r="G31" s="5">
        <f t="shared" si="10"/>
        <v>0.9368281380245804</v>
      </c>
      <c r="H31" s="6">
        <f>'[1]GKS'!$P111/100</f>
        <v>1.09</v>
      </c>
      <c r="I31" s="6">
        <f t="shared" si="12"/>
        <v>1.06275</v>
      </c>
      <c r="J31" s="4">
        <v>146</v>
      </c>
      <c r="K31" s="4">
        <v>73.6</v>
      </c>
      <c r="L31" s="4">
        <v>64.756</v>
      </c>
      <c r="M31" s="4">
        <v>8.844</v>
      </c>
      <c r="N31" s="6">
        <f t="shared" si="3"/>
        <v>0.5041095890410958</v>
      </c>
      <c r="O31" s="6">
        <f t="shared" si="5"/>
        <v>0.12016304347826087</v>
      </c>
      <c r="P31" s="4">
        <v>2.29578</v>
      </c>
      <c r="Q31" s="17">
        <f>'[1]GKS'!$AH111</f>
        <v>136.3</v>
      </c>
      <c r="R31" s="4">
        <f t="shared" si="6"/>
        <v>59.36980024218349</v>
      </c>
      <c r="S31" s="5">
        <f>R31/R$7</f>
        <v>0.8529548481783772</v>
      </c>
      <c r="T31" s="4">
        <v>223.3</v>
      </c>
      <c r="U31" s="4">
        <f t="shared" si="7"/>
        <v>97.26541741804529</v>
      </c>
      <c r="V31" s="5">
        <f>U31/U$7</f>
        <v>0.6792472454922708</v>
      </c>
      <c r="W31" s="7">
        <f>'[1]GKS'!CU111</f>
        <v>5.4</v>
      </c>
      <c r="X31" s="7">
        <f>'[1]GKS'!CY111</f>
        <v>3.9</v>
      </c>
      <c r="Y31" s="4">
        <f t="shared" si="8"/>
        <v>1.5000000000000004</v>
      </c>
      <c r="Z31" s="5">
        <f>W31/W$7</f>
        <v>0.782608695652174</v>
      </c>
      <c r="AA31" s="5">
        <f>X31/X$7</f>
        <v>0.6610169491525423</v>
      </c>
      <c r="AB31" s="5">
        <f>Y31/Y$7</f>
        <v>1.5000000000000004</v>
      </c>
      <c r="AC31" s="4">
        <v>12.152</v>
      </c>
      <c r="AD31" s="4">
        <v>216.4</v>
      </c>
      <c r="AE31" s="4">
        <v>362.7441</v>
      </c>
      <c r="AF31" s="4">
        <v>24.22</v>
      </c>
      <c r="AG31" s="4">
        <f>'[1]GKS'!$AC111</f>
        <v>50.7</v>
      </c>
    </row>
    <row r="32" spans="1:33" ht="11.25">
      <c r="A32" s="3">
        <v>36342</v>
      </c>
      <c r="B32" s="9">
        <f>'[1]GKS'!EE112</f>
        <v>103.1</v>
      </c>
      <c r="C32" s="8">
        <f t="shared" si="13"/>
        <v>1.6605896701536234</v>
      </c>
      <c r="D32" s="4">
        <v>242.3</v>
      </c>
      <c r="E32" s="4">
        <f t="shared" si="1"/>
        <v>145.9120241170623</v>
      </c>
      <c r="F32" s="5">
        <f>E32/E$8</f>
        <v>1.1123610965744066</v>
      </c>
      <c r="G32" s="5">
        <f t="shared" si="10"/>
        <v>0.9631156707396851</v>
      </c>
      <c r="H32" s="6">
        <f>'[1]GKS'!$P112/100</f>
        <v>1.128</v>
      </c>
      <c r="I32" s="6">
        <f t="shared" si="12"/>
        <v>1.0219679999999998</v>
      </c>
      <c r="J32" s="4">
        <v>145.9</v>
      </c>
      <c r="K32" s="4">
        <v>73.7</v>
      </c>
      <c r="L32" s="4">
        <v>64.986</v>
      </c>
      <c r="M32" s="4">
        <v>8.714</v>
      </c>
      <c r="N32" s="6">
        <f t="shared" si="3"/>
        <v>0.5051405071967101</v>
      </c>
      <c r="O32" s="6">
        <f t="shared" si="5"/>
        <v>0.11823609226594302</v>
      </c>
      <c r="P32" s="4">
        <v>2.36032</v>
      </c>
      <c r="Q32" s="17">
        <f>'[1]GKS'!$AH112</f>
        <v>139.7</v>
      </c>
      <c r="R32" s="4">
        <f t="shared" si="6"/>
        <v>59.18688991323209</v>
      </c>
      <c r="S32" s="5">
        <f>R32/R$8</f>
        <v>0.8469643946583513</v>
      </c>
      <c r="T32" s="4">
        <v>223.6</v>
      </c>
      <c r="U32" s="4">
        <f t="shared" si="7"/>
        <v>94.7329175704989</v>
      </c>
      <c r="V32" s="5">
        <f>U32/U$8</f>
        <v>0.6753670431764253</v>
      </c>
      <c r="W32" s="7">
        <f>'[1]GKS'!CU112</f>
        <v>6.3</v>
      </c>
      <c r="X32" s="7">
        <f>'[1]GKS'!CY112</f>
        <v>3.3</v>
      </c>
      <c r="Y32" s="4">
        <f t="shared" si="8"/>
        <v>3</v>
      </c>
      <c r="Z32" s="5">
        <f>W32/W$8</f>
        <v>0.84</v>
      </c>
      <c r="AA32" s="5">
        <f>X32/X$8</f>
        <v>0.5409836065573771</v>
      </c>
      <c r="AB32" s="5">
        <f>Y32/Y$8</f>
        <v>2.1428571428571423</v>
      </c>
      <c r="AC32" s="4">
        <v>11.921</v>
      </c>
      <c r="AD32" s="4">
        <v>218.2</v>
      </c>
      <c r="AE32" s="4">
        <v>364.8567</v>
      </c>
      <c r="AF32" s="4">
        <v>24.19</v>
      </c>
      <c r="AG32" s="4">
        <f>'[1]GKS'!$AC112</f>
        <v>55.3</v>
      </c>
    </row>
    <row r="33" spans="1:33" ht="11.25">
      <c r="A33" s="3">
        <v>36373</v>
      </c>
      <c r="B33" s="9">
        <f>'[1]GKS'!EE113</f>
        <v>104.7</v>
      </c>
      <c r="C33" s="8">
        <f t="shared" si="13"/>
        <v>1.7386373846508436</v>
      </c>
      <c r="D33" s="4">
        <v>252.7</v>
      </c>
      <c r="E33" s="4">
        <f t="shared" si="1"/>
        <v>145.34370549655912</v>
      </c>
      <c r="F33" s="5">
        <f>E33/E$9</f>
        <v>1.1101528043302469</v>
      </c>
      <c r="G33" s="5">
        <f t="shared" si="10"/>
        <v>0.9593643927165619</v>
      </c>
      <c r="H33" s="6">
        <f>'[1]GKS'!$P113/100</f>
        <v>1.16</v>
      </c>
      <c r="I33" s="6">
        <f t="shared" si="12"/>
        <v>1.0266</v>
      </c>
      <c r="J33" s="4">
        <v>145.8</v>
      </c>
      <c r="K33" s="4">
        <v>73.7</v>
      </c>
      <c r="L33" s="4">
        <v>65.062</v>
      </c>
      <c r="M33" s="4">
        <v>8.638</v>
      </c>
      <c r="N33" s="6">
        <f t="shared" si="3"/>
        <v>0.5054869684499314</v>
      </c>
      <c r="O33" s="6">
        <f t="shared" si="5"/>
        <v>0.11720488466757123</v>
      </c>
      <c r="P33" s="4">
        <v>2.38798</v>
      </c>
      <c r="Q33" s="17">
        <f>'[1]GKS'!$AH113</f>
        <v>151</v>
      </c>
      <c r="R33" s="4">
        <f t="shared" si="6"/>
        <v>63.233360413403794</v>
      </c>
      <c r="S33" s="5">
        <f>R33/R$9</f>
        <v>0.8724346533457162</v>
      </c>
      <c r="T33" s="4">
        <v>236.6</v>
      </c>
      <c r="U33" s="4">
        <f t="shared" si="7"/>
        <v>99.07955678020753</v>
      </c>
      <c r="V33" s="5">
        <f>U33/U$9</f>
        <v>0.7261589299265002</v>
      </c>
      <c r="W33" s="7">
        <f>'[1]GKS'!CU113</f>
        <v>6.2</v>
      </c>
      <c r="X33" s="7">
        <f>'[1]GKS'!CY113</f>
        <v>3.1</v>
      </c>
      <c r="Y33" s="4">
        <f t="shared" si="8"/>
        <v>3.1</v>
      </c>
      <c r="Z33" s="5">
        <f>W33/W$9</f>
        <v>0.8857142857142858</v>
      </c>
      <c r="AA33" s="5">
        <f>X33/X$9</f>
        <v>0.47692307692307695</v>
      </c>
      <c r="AB33" s="5">
        <f>Y33/Y$9</f>
        <v>6.2</v>
      </c>
      <c r="AC33" s="4">
        <v>11.231</v>
      </c>
      <c r="AD33" s="4">
        <v>216.2</v>
      </c>
      <c r="AE33" s="4">
        <v>369.91859999999997</v>
      </c>
      <c r="AF33" s="4">
        <v>24.75</v>
      </c>
      <c r="AG33" s="4">
        <f>'[1]GKS'!$AC113</f>
        <v>60.8</v>
      </c>
    </row>
    <row r="34" spans="1:33" ht="11.25">
      <c r="A34" s="3">
        <v>36404</v>
      </c>
      <c r="B34" s="9">
        <f>'[1]GKS'!EE114</f>
        <v>105.9</v>
      </c>
      <c r="C34" s="8">
        <f t="shared" si="13"/>
        <v>1.8412169903452433</v>
      </c>
      <c r="D34" s="4">
        <v>271.2</v>
      </c>
      <c r="E34" s="4">
        <f t="shared" si="1"/>
        <v>147.29388302524177</v>
      </c>
      <c r="F34" s="5">
        <f>E34/E$10</f>
        <v>1.117602969775463</v>
      </c>
      <c r="G34" s="5">
        <f t="shared" si="10"/>
        <v>0.9722368516517609</v>
      </c>
      <c r="H34" s="6">
        <f>'[1]GKS'!$P114/100</f>
        <v>1.202</v>
      </c>
      <c r="I34" s="6">
        <f t="shared" si="12"/>
        <v>1.02771</v>
      </c>
      <c r="J34" s="4">
        <v>145.7</v>
      </c>
      <c r="K34" s="4">
        <v>73.7</v>
      </c>
      <c r="L34" s="4">
        <v>64.921</v>
      </c>
      <c r="M34" s="4">
        <v>8.779</v>
      </c>
      <c r="N34" s="6">
        <f t="shared" si="3"/>
        <v>0.5058339052848319</v>
      </c>
      <c r="O34" s="6">
        <f t="shared" si="5"/>
        <v>0.1191180461329715</v>
      </c>
      <c r="P34" s="4">
        <v>2.4230199999999997</v>
      </c>
      <c r="Q34" s="17">
        <f>'[1]GKS'!$AH114</f>
        <v>154.6</v>
      </c>
      <c r="R34" s="4">
        <f t="shared" si="6"/>
        <v>63.804673506615714</v>
      </c>
      <c r="S34" s="5">
        <f>R34/R$10</f>
        <v>0.8408019080082259</v>
      </c>
      <c r="T34" s="4">
        <v>236.6</v>
      </c>
      <c r="U34" s="4">
        <f t="shared" si="7"/>
        <v>97.64673836782198</v>
      </c>
      <c r="V34" s="5">
        <f>U34/U$10</f>
        <v>0.7327679589303135</v>
      </c>
      <c r="W34" s="7">
        <f>'[1]GKS'!CU114</f>
        <v>6.5</v>
      </c>
      <c r="X34" s="7">
        <f>'[1]GKS'!CY114</f>
        <v>3.2</v>
      </c>
      <c r="Y34" s="4">
        <f t="shared" si="8"/>
        <v>3.3</v>
      </c>
      <c r="Z34" s="5">
        <f>W34/W$10</f>
        <v>0.9154929577464789</v>
      </c>
      <c r="AA34" s="5">
        <f>X34/X$10</f>
        <v>0.5245901639344263</v>
      </c>
      <c r="AB34" s="5">
        <f>Y34/Y$10</f>
        <v>3.3</v>
      </c>
      <c r="AC34" s="4">
        <v>11.212</v>
      </c>
      <c r="AD34" s="4">
        <v>212.8</v>
      </c>
      <c r="AE34" s="4">
        <v>364.133</v>
      </c>
      <c r="AF34" s="4">
        <v>25.08</v>
      </c>
      <c r="AG34" s="4">
        <f>'[1]GKS'!$AC114</f>
        <v>66.5</v>
      </c>
    </row>
    <row r="35" spans="1:33" ht="11.25">
      <c r="A35" s="3">
        <v>36434</v>
      </c>
      <c r="B35" s="9">
        <f>'[1]GKS'!EE115</f>
        <v>105.5</v>
      </c>
      <c r="C35" s="8">
        <f t="shared" si="13"/>
        <v>1.9424839248142316</v>
      </c>
      <c r="D35" s="4">
        <v>293.7</v>
      </c>
      <c r="E35" s="4">
        <f t="shared" si="1"/>
        <v>151.1981624394075</v>
      </c>
      <c r="F35" s="5">
        <f>E35/E$11</f>
        <v>1.064149292665779</v>
      </c>
      <c r="G35" s="5">
        <f t="shared" si="10"/>
        <v>0.9980076728673762</v>
      </c>
      <c r="H35" s="6">
        <f>'[1]GKS'!$P115/100</f>
        <v>1.103</v>
      </c>
      <c r="I35" s="6">
        <f t="shared" si="12"/>
        <v>0.980567</v>
      </c>
      <c r="J35" s="4">
        <v>145.7</v>
      </c>
      <c r="K35" s="4">
        <v>73.8</v>
      </c>
      <c r="L35" s="4">
        <v>64.878</v>
      </c>
      <c r="M35" s="4">
        <v>8.922</v>
      </c>
      <c r="N35" s="6">
        <f t="shared" si="3"/>
        <v>0.5065202470830473</v>
      </c>
      <c r="O35" s="6">
        <f t="shared" si="5"/>
        <v>0.12089430894308945</v>
      </c>
      <c r="P35" s="4">
        <v>2.45621</v>
      </c>
      <c r="Q35" s="17">
        <f>'[1]GKS'!$AH115</f>
        <v>160.2</v>
      </c>
      <c r="R35" s="4">
        <f t="shared" si="6"/>
        <v>65.22243619234511</v>
      </c>
      <c r="S35" s="5">
        <f>R35/R$11</f>
        <v>0.8574529835764805</v>
      </c>
      <c r="T35" s="4">
        <v>248.6</v>
      </c>
      <c r="U35" s="4">
        <f t="shared" si="7"/>
        <v>101.21284417863293</v>
      </c>
      <c r="V35" s="5">
        <f>U35/U$11</f>
        <v>0.7242897049841299</v>
      </c>
      <c r="W35" s="7">
        <f>'[1]GKS'!CU115</f>
        <v>7</v>
      </c>
      <c r="X35" s="7">
        <f>'[1]GKS'!CY115</f>
        <v>3.4</v>
      </c>
      <c r="Y35" s="4">
        <f t="shared" si="8"/>
        <v>3.6</v>
      </c>
      <c r="Z35" s="5">
        <f>W35/W$11</f>
        <v>0.8860759493670886</v>
      </c>
      <c r="AA35" s="5">
        <f>X35/X$11</f>
        <v>0.49275362318840576</v>
      </c>
      <c r="AB35" s="5">
        <f>Y35/Y$11</f>
        <v>3.6</v>
      </c>
      <c r="AC35" s="4">
        <v>11.752</v>
      </c>
      <c r="AD35" s="4">
        <v>222</v>
      </c>
      <c r="AE35" s="4">
        <v>384.5621</v>
      </c>
      <c r="AF35" s="4">
        <v>26.05</v>
      </c>
      <c r="AG35" s="4">
        <f>'[1]GKS'!$AC115</f>
        <v>63.4</v>
      </c>
    </row>
    <row r="36" spans="1:33" ht="11.25">
      <c r="A36" s="3">
        <v>36465</v>
      </c>
      <c r="B36" s="9">
        <f>'[1]GKS'!EE116</f>
        <v>103.9</v>
      </c>
      <c r="C36" s="8">
        <f t="shared" si="13"/>
        <v>2.0182407978819867</v>
      </c>
      <c r="D36" s="4">
        <v>311.8</v>
      </c>
      <c r="E36" s="4">
        <f t="shared" si="1"/>
        <v>154.49098062392454</v>
      </c>
      <c r="F36" s="5">
        <f>E36/E$12</f>
        <v>1.0980169198573173</v>
      </c>
      <c r="G36" s="5">
        <f t="shared" si="10"/>
        <v>1.0197424463625382</v>
      </c>
      <c r="H36" s="6">
        <f>'[1]GKS'!$P116/100</f>
        <v>1.129</v>
      </c>
      <c r="I36" s="6">
        <f t="shared" si="12"/>
        <v>1.026261</v>
      </c>
      <c r="J36" s="4">
        <v>145.6</v>
      </c>
      <c r="K36" s="4">
        <v>73.8</v>
      </c>
      <c r="L36" s="4">
        <v>64.73</v>
      </c>
      <c r="M36" s="4">
        <v>9.07</v>
      </c>
      <c r="N36" s="6">
        <f t="shared" si="3"/>
        <v>0.5068681318681318</v>
      </c>
      <c r="O36" s="6">
        <f t="shared" si="5"/>
        <v>0.12289972899728999</v>
      </c>
      <c r="P36" s="4">
        <v>2.48571</v>
      </c>
      <c r="Q36" s="17">
        <f>'[1]GKS'!$AH116</f>
        <v>163.2</v>
      </c>
      <c r="R36" s="4">
        <f t="shared" si="6"/>
        <v>65.6552856125614</v>
      </c>
      <c r="S36" s="5">
        <f>R36/R$12</f>
        <v>0.8505062939763689</v>
      </c>
      <c r="T36" s="4">
        <v>253.4</v>
      </c>
      <c r="U36" s="4">
        <f t="shared" si="7"/>
        <v>101.9427044989158</v>
      </c>
      <c r="V36" s="5">
        <f>U36/U$12</f>
        <v>0.7567355860028507</v>
      </c>
      <c r="W36" s="7">
        <f>'[1]GKS'!CU116</f>
        <v>7.6</v>
      </c>
      <c r="X36" s="7">
        <f>'[1]GKS'!CY116</f>
        <v>3.5</v>
      </c>
      <c r="Y36" s="4">
        <f t="shared" si="8"/>
        <v>4.1</v>
      </c>
      <c r="Z36" s="5">
        <f>W36/W$12</f>
        <v>0.9156626506024095</v>
      </c>
      <c r="AA36" s="5">
        <f>X36/X$12</f>
        <v>0.5384615384615384</v>
      </c>
      <c r="AB36" s="5">
        <f>Y36/Y$12</f>
        <v>2.277777777777777</v>
      </c>
      <c r="AC36" s="4">
        <v>11.504</v>
      </c>
      <c r="AD36" s="4">
        <v>219.3</v>
      </c>
      <c r="AE36" s="4">
        <v>393.80490000000003</v>
      </c>
      <c r="AF36" s="4">
        <v>26.42</v>
      </c>
      <c r="AG36" s="4">
        <f>'[1]GKS'!$AC116</f>
        <v>70.8</v>
      </c>
    </row>
    <row r="37" spans="1:33" ht="11.25">
      <c r="A37" s="3">
        <v>36495</v>
      </c>
      <c r="B37" s="9">
        <f>'[1]GKS'!EE117</f>
        <v>102.2</v>
      </c>
      <c r="C37" s="8">
        <f t="shared" si="13"/>
        <v>2.0626420954353906</v>
      </c>
      <c r="D37" s="4">
        <v>358.1</v>
      </c>
      <c r="E37" s="4">
        <f t="shared" si="1"/>
        <v>173.61228144837744</v>
      </c>
      <c r="F37" s="5">
        <f>E37/E$13</f>
        <v>1.1459556531246036</v>
      </c>
      <c r="G37" s="5">
        <f t="shared" si="10"/>
        <v>1.1459556531246036</v>
      </c>
      <c r="H37" s="6">
        <f>'[1]GKS'!$P117/100</f>
        <v>1.111</v>
      </c>
      <c r="I37" s="6">
        <f t="shared" si="12"/>
        <v>1.037674</v>
      </c>
      <c r="J37" s="4">
        <v>145.5</v>
      </c>
      <c r="K37" s="4">
        <v>73.8</v>
      </c>
      <c r="L37" s="4">
        <v>64.703</v>
      </c>
      <c r="M37" s="11">
        <f>'[1]GKS'!$HL117</f>
        <v>8.904</v>
      </c>
      <c r="N37" s="6">
        <f t="shared" si="3"/>
        <v>0.5072164948453608</v>
      </c>
      <c r="O37" s="6">
        <f t="shared" si="5"/>
        <v>0.12065040650406504</v>
      </c>
      <c r="P37" s="4">
        <v>2.51706</v>
      </c>
      <c r="Q37" s="17">
        <f>'[1]GKS'!$AH117</f>
        <v>191.7</v>
      </c>
      <c r="R37" s="4">
        <f t="shared" si="6"/>
        <v>76.16028223403495</v>
      </c>
      <c r="S37" s="5">
        <f>R37/R$13</f>
        <v>0.8509528741232956</v>
      </c>
      <c r="T37" s="7">
        <f>'[1]GKS'!DH117</f>
        <v>354.9</v>
      </c>
      <c r="U37" s="4">
        <f t="shared" si="7"/>
        <v>140.99783080260303</v>
      </c>
      <c r="V37" s="5">
        <f>U37/U$13</f>
        <v>0.8020354425631572</v>
      </c>
      <c r="W37" s="7">
        <f>'[1]GKS'!CU117</f>
        <v>9.7</v>
      </c>
      <c r="X37" s="7">
        <f>'[1]GKS'!CY117</f>
        <v>4</v>
      </c>
      <c r="Y37" s="4">
        <f t="shared" si="8"/>
        <v>5.699999999999999</v>
      </c>
      <c r="Z37" s="5">
        <f aca="true" t="shared" si="14" ref="Z37:AB47">W37/W$13</f>
        <v>1.089887640449438</v>
      </c>
      <c r="AA37" s="5">
        <f t="shared" si="14"/>
        <v>0.48192771084337344</v>
      </c>
      <c r="AB37" s="5">
        <f t="shared" si="14"/>
        <v>9.500000000000004</v>
      </c>
      <c r="AC37" s="4">
        <v>12.456</v>
      </c>
      <c r="AD37" s="4">
        <v>266.6</v>
      </c>
      <c r="AE37" s="4">
        <v>439.7422</v>
      </c>
      <c r="AF37" s="4">
        <v>27</v>
      </c>
      <c r="AG37" s="4">
        <f>'[1]GKS'!$AC117</f>
        <v>120.3</v>
      </c>
    </row>
    <row r="38" spans="1:33" ht="11.25">
      <c r="A38" s="3">
        <v>36526</v>
      </c>
      <c r="B38" s="9">
        <f>'[1]GKS'!EE118</f>
        <v>104</v>
      </c>
      <c r="C38" s="8">
        <f t="shared" si="13"/>
        <v>2.145147779252806</v>
      </c>
      <c r="D38" s="4">
        <v>332</v>
      </c>
      <c r="E38" s="4">
        <f t="shared" si="1"/>
        <v>154.76789208230755</v>
      </c>
      <c r="F38" s="5">
        <f>E38/E$2</f>
        <v>1.1135588775126475</v>
      </c>
      <c r="G38" s="5">
        <f t="shared" si="10"/>
        <v>1.0215702447677066</v>
      </c>
      <c r="H38" s="6">
        <f>'[1]GKS'!$P118/100</f>
        <v>1.107</v>
      </c>
      <c r="I38" s="6">
        <f>H38*H26*H14</f>
        <v>1.09663848</v>
      </c>
      <c r="J38" s="8">
        <v>145.45</v>
      </c>
      <c r="K38" s="4">
        <v>74</v>
      </c>
      <c r="L38" s="4">
        <v>64.876</v>
      </c>
      <c r="M38" s="11">
        <f>'[1]GKS'!$HL118</f>
        <v>8.738</v>
      </c>
      <c r="N38" s="6">
        <f t="shared" si="3"/>
        <v>0.5087658989343418</v>
      </c>
      <c r="O38" s="6">
        <f t="shared" si="5"/>
        <v>0.11808108108108108</v>
      </c>
      <c r="P38" s="4">
        <v>2.57571</v>
      </c>
      <c r="Q38" s="17">
        <f>'[1]GKS'!$AH118</f>
        <v>161.6</v>
      </c>
      <c r="R38" s="4">
        <f t="shared" si="6"/>
        <v>62.73998237379208</v>
      </c>
      <c r="S38" s="5">
        <f aca="true" t="shared" si="15" ref="S38:S48">R38/R$2</f>
        <v>0.8404421883042771</v>
      </c>
      <c r="T38" s="7">
        <f>'[1]GKS'!DH118</f>
        <v>208.5</v>
      </c>
      <c r="U38" s="4">
        <f t="shared" si="7"/>
        <v>80.94855399093842</v>
      </c>
      <c r="V38" s="5">
        <f aca="true" t="shared" si="16" ref="V38:V47">U38/U$2</f>
        <v>0.6365512485420536</v>
      </c>
      <c r="W38" s="7">
        <f>'[1]GKS'!CU118</f>
        <v>6.9</v>
      </c>
      <c r="X38" s="7">
        <f>'[1]GKS'!CY118</f>
        <v>2.9</v>
      </c>
      <c r="Y38" s="4">
        <f t="shared" si="8"/>
        <v>4</v>
      </c>
      <c r="Z38" s="5">
        <f t="shared" si="14"/>
        <v>0.7752808988764045</v>
      </c>
      <c r="AA38" s="5">
        <f t="shared" si="14"/>
        <v>0.34939759036144574</v>
      </c>
      <c r="AB38" s="5">
        <f t="shared" si="14"/>
        <v>6.6666666666666705</v>
      </c>
      <c r="AC38" s="4">
        <v>12.948</v>
      </c>
      <c r="AD38" s="4">
        <v>232.9</v>
      </c>
      <c r="AE38" s="4">
        <v>430.6847</v>
      </c>
      <c r="AF38" s="4">
        <v>28.55</v>
      </c>
      <c r="AG38" s="4">
        <f>'[1]GKS'!$AC118</f>
        <v>46.1</v>
      </c>
    </row>
    <row r="39" spans="1:33" ht="11.25">
      <c r="A39" s="3">
        <v>36557</v>
      </c>
      <c r="B39" s="9">
        <f>'[1]GKS'!EE119</f>
        <v>103.7</v>
      </c>
      <c r="C39" s="7">
        <f t="shared" si="13"/>
        <v>2.22451824708516</v>
      </c>
      <c r="D39" s="7">
        <f>'[1]GKS'!M119</f>
        <v>350.8</v>
      </c>
      <c r="E39" s="7">
        <f t="shared" si="1"/>
        <v>157.6970656274282</v>
      </c>
      <c r="F39" s="5">
        <f>E39/E$3</f>
        <v>1.193861729173604</v>
      </c>
      <c r="G39" s="5">
        <f t="shared" si="10"/>
        <v>1.0409047236133875</v>
      </c>
      <c r="H39" s="6">
        <f>'[1]GKS'!$P119/100</f>
        <v>1.137</v>
      </c>
      <c r="I39" s="6">
        <f aca="true" t="shared" si="17" ref="I39:I49">H39*H27*H15</f>
        <v>1.11833046</v>
      </c>
      <c r="J39" s="9">
        <f>'[1]GKS'!HI119</f>
        <v>145.4</v>
      </c>
      <c r="K39" s="14">
        <f>'[1]GKS'!HJ119</f>
        <v>72.0420168067227</v>
      </c>
      <c r="L39" s="14">
        <f aca="true" t="shared" si="18" ref="L39:L48">K39-M39</f>
        <v>63.4690168067227</v>
      </c>
      <c r="M39" s="11">
        <f>'[1]GKS'!$HL119</f>
        <v>8.573</v>
      </c>
      <c r="N39" s="6">
        <f t="shared" si="3"/>
        <v>0.4954746685469236</v>
      </c>
      <c r="O39" s="6">
        <f t="shared" si="5"/>
        <v>0.119</v>
      </c>
      <c r="P39" s="4">
        <v>2.60264</v>
      </c>
      <c r="Q39" s="17">
        <f>'[1]GKS'!$AH119</f>
        <v>159.6</v>
      </c>
      <c r="R39" s="4">
        <f t="shared" si="6"/>
        <v>61.322349614237844</v>
      </c>
      <c r="S39" s="5">
        <f t="shared" si="15"/>
        <v>0.821452090864446</v>
      </c>
      <c r="T39" s="7">
        <f>'[1]GKS'!DH119</f>
        <v>252.1</v>
      </c>
      <c r="U39" s="4">
        <f t="shared" si="7"/>
        <v>96.86318507361756</v>
      </c>
      <c r="V39" s="5">
        <f t="shared" si="16"/>
        <v>0.7616983671292442</v>
      </c>
      <c r="W39" s="7">
        <f>'[1]GKS'!CU119</f>
        <v>8.1</v>
      </c>
      <c r="X39" s="7">
        <f>'[1]GKS'!CY119</f>
        <v>3.4</v>
      </c>
      <c r="Y39" s="4">
        <f t="shared" si="8"/>
        <v>4.699999999999999</v>
      </c>
      <c r="Z39" s="5">
        <f t="shared" si="14"/>
        <v>0.9101123595505617</v>
      </c>
      <c r="AA39" s="5">
        <f t="shared" si="14"/>
        <v>0.4096385542168674</v>
      </c>
      <c r="AB39" s="5">
        <f t="shared" si="14"/>
        <v>7.833333333333337</v>
      </c>
      <c r="AC39" s="4">
        <v>13.657</v>
      </c>
      <c r="AD39" s="4">
        <v>242</v>
      </c>
      <c r="AE39" s="7">
        <v>449.3974</v>
      </c>
      <c r="AF39" s="4">
        <v>28.66</v>
      </c>
      <c r="AG39" s="4">
        <f>'[1]GKS'!$AC119</f>
        <v>55.8</v>
      </c>
    </row>
    <row r="40" spans="1:33" ht="11.25">
      <c r="A40" s="3">
        <v>36586</v>
      </c>
      <c r="B40" s="9">
        <f>'[1]GKS'!EE120</f>
        <v>102.6</v>
      </c>
      <c r="C40" s="7">
        <f t="shared" si="13"/>
        <v>2.282355721509374</v>
      </c>
      <c r="D40" s="7">
        <f>'[1]GKS'!M120</f>
        <v>387.5</v>
      </c>
      <c r="E40" s="7">
        <f t="shared" si="1"/>
        <v>169.78072101036793</v>
      </c>
      <c r="F40" s="5">
        <f>E40/E$4</f>
        <v>1.2074091987646645</v>
      </c>
      <c r="G40" s="5">
        <f t="shared" si="10"/>
        <v>1.1206648251509435</v>
      </c>
      <c r="H40" s="6">
        <f>'[1]GKS'!$P120/100</f>
        <v>1.0959999999999999</v>
      </c>
      <c r="I40" s="6">
        <f t="shared" si="17"/>
        <v>1.113588608</v>
      </c>
      <c r="J40" s="8">
        <f>'[1]GKS'!HI120</f>
        <v>145.34</v>
      </c>
      <c r="K40" s="14">
        <f>'[1]GKS'!HJ120</f>
        <v>72.30088495575221</v>
      </c>
      <c r="L40" s="14">
        <f t="shared" si="18"/>
        <v>64.13088495575221</v>
      </c>
      <c r="M40" s="11">
        <f>'[1]GKS'!$HL120</f>
        <v>8.17</v>
      </c>
      <c r="N40" s="6">
        <f t="shared" si="3"/>
        <v>0.4974603340838875</v>
      </c>
      <c r="O40" s="6">
        <f t="shared" si="5"/>
        <v>0.113</v>
      </c>
      <c r="P40" s="4">
        <v>2.6195</v>
      </c>
      <c r="Q40" s="17">
        <f>'[1]GKS'!$AH120</f>
        <v>170.9</v>
      </c>
      <c r="R40" s="4">
        <f t="shared" si="6"/>
        <v>65.24145829356748</v>
      </c>
      <c r="S40" s="5">
        <f t="shared" si="15"/>
        <v>0.87395105803078</v>
      </c>
      <c r="T40" s="7">
        <f>'[1]GKS'!DH120</f>
        <v>275.5</v>
      </c>
      <c r="U40" s="4">
        <f t="shared" si="7"/>
        <v>105.17274288986448</v>
      </c>
      <c r="V40" s="5">
        <f t="shared" si="16"/>
        <v>0.8270418370491204</v>
      </c>
      <c r="W40" s="7">
        <f>'[1]GKS'!CU120</f>
        <v>9.3</v>
      </c>
      <c r="X40" s="7">
        <f>'[1]GKS'!CY120</f>
        <v>3.6</v>
      </c>
      <c r="Y40" s="4">
        <f t="shared" si="8"/>
        <v>5.700000000000001</v>
      </c>
      <c r="Z40" s="5">
        <f t="shared" si="14"/>
        <v>1.0449438202247192</v>
      </c>
      <c r="AA40" s="5">
        <f t="shared" si="14"/>
        <v>0.4337349397590361</v>
      </c>
      <c r="AB40" s="5">
        <f t="shared" si="14"/>
        <v>9.500000000000007</v>
      </c>
      <c r="AC40" s="4">
        <v>15.532</v>
      </c>
      <c r="AD40" s="7">
        <f>'[1]GKS'!GJ120</f>
        <v>251.5</v>
      </c>
      <c r="AE40" s="7">
        <v>490.9504</v>
      </c>
      <c r="AF40" s="4">
        <v>28.46</v>
      </c>
      <c r="AG40" s="4">
        <f>'[1]GKS'!$AC120</f>
        <v>63.9</v>
      </c>
    </row>
    <row r="41" spans="1:33" ht="11.25">
      <c r="A41" s="3">
        <v>36617</v>
      </c>
      <c r="B41" s="9">
        <f>'[1]GKS'!EE121</f>
        <v>101.6</v>
      </c>
      <c r="C41" s="7">
        <f t="shared" si="13"/>
        <v>2.318873413053524</v>
      </c>
      <c r="D41" s="7">
        <f>'[1]GKS'!M121</f>
        <v>359.2</v>
      </c>
      <c r="E41" s="7">
        <f t="shared" si="1"/>
        <v>154.90280667240071</v>
      </c>
      <c r="F41" s="5">
        <f>E41/E$5</f>
        <v>1.1278056222899155</v>
      </c>
      <c r="G41" s="5">
        <f t="shared" si="10"/>
        <v>1.0224607701148563</v>
      </c>
      <c r="H41" s="6">
        <f>'[1]GKS'!$P121/100</f>
        <v>1.055</v>
      </c>
      <c r="I41" s="6">
        <f t="shared" si="17"/>
        <v>1.0698206399999999</v>
      </c>
      <c r="J41" s="8">
        <f>'[1]GKS'!HI121</f>
        <v>145.28</v>
      </c>
      <c r="K41" s="14">
        <f>'[1]GKS'!HJ121</f>
        <v>71.94444444444444</v>
      </c>
      <c r="L41" s="14">
        <f t="shared" si="18"/>
        <v>64.17444444444445</v>
      </c>
      <c r="M41" s="11">
        <f>'[1]GKS'!$HL121</f>
        <v>7.77</v>
      </c>
      <c r="N41" s="12">
        <f t="shared" si="3"/>
        <v>0.4952123103279491</v>
      </c>
      <c r="O41" s="6">
        <f t="shared" si="5"/>
        <v>0.108</v>
      </c>
      <c r="P41" s="4">
        <v>2.64191</v>
      </c>
      <c r="Q41" s="17">
        <f>'[1]GKS'!$AH121</f>
        <v>169.2</v>
      </c>
      <c r="R41" s="4">
        <f t="shared" si="6"/>
        <v>64.04457381212833</v>
      </c>
      <c r="S41" s="5">
        <f t="shared" si="15"/>
        <v>0.857918024952525</v>
      </c>
      <c r="T41" s="7">
        <f>'[1]GKS'!DH121</f>
        <v>281.7</v>
      </c>
      <c r="U41" s="4">
        <f t="shared" si="7"/>
        <v>106.62740214466048</v>
      </c>
      <c r="V41" s="5">
        <f t="shared" si="16"/>
        <v>0.838480771028686</v>
      </c>
      <c r="W41" s="11">
        <f>'[1]GKS'!CU121</f>
        <v>8.1</v>
      </c>
      <c r="X41" s="11">
        <f>'[1]GKS'!CY121</f>
        <v>3.5</v>
      </c>
      <c r="Y41" s="4">
        <f t="shared" si="8"/>
        <v>4.6</v>
      </c>
      <c r="Z41" s="13">
        <f t="shared" si="14"/>
        <v>0.9101123595505617</v>
      </c>
      <c r="AA41" s="13">
        <f t="shared" si="14"/>
        <v>0.4216867469879518</v>
      </c>
      <c r="AB41" s="13">
        <f t="shared" si="14"/>
        <v>7.6666666666666705</v>
      </c>
      <c r="AC41" s="7">
        <f>'[1]GKS'!IT121</f>
        <v>17.091</v>
      </c>
      <c r="AD41" s="7">
        <f>'[1]GKS'!GJ121</f>
        <v>279.1</v>
      </c>
      <c r="AE41" s="7">
        <v>513.7748</v>
      </c>
      <c r="AF41" s="7">
        <f>'[1]GKS'!FE121</f>
        <v>28.4</v>
      </c>
      <c r="AG41" s="4">
        <f>'[1]GKS'!$AC121</f>
        <v>63.5</v>
      </c>
    </row>
    <row r="42" spans="1:33" ht="11.25">
      <c r="A42" s="3">
        <v>36647</v>
      </c>
      <c r="B42" s="9">
        <f>'[1]GKS'!EE122</f>
        <v>101.7</v>
      </c>
      <c r="C42" s="7">
        <f t="shared" si="13"/>
        <v>2.358294261075434</v>
      </c>
      <c r="D42" s="7">
        <f>'[1]GKS'!M122</f>
        <v>361.1</v>
      </c>
      <c r="E42" s="7">
        <f t="shared" si="1"/>
        <v>153.1191446123142</v>
      </c>
      <c r="F42" s="5">
        <f aca="true" t="shared" si="19" ref="F42:F48">E42/E$6</f>
        <v>1.2097000721786393</v>
      </c>
      <c r="G42" s="5">
        <f t="shared" si="10"/>
        <v>1.010687423183592</v>
      </c>
      <c r="H42" s="6">
        <f>'[1]GKS'!$P122/100</f>
        <v>1.1059999999999999</v>
      </c>
      <c r="I42" s="6">
        <f t="shared" si="17"/>
        <v>1.14774044</v>
      </c>
      <c r="J42" s="8">
        <f>'[1]GKS'!HI122</f>
        <v>145.22</v>
      </c>
      <c r="K42" s="14">
        <f>'[1]GKS'!HJ122</f>
        <v>72.5</v>
      </c>
      <c r="L42" s="14">
        <f t="shared" si="18"/>
        <v>65.105</v>
      </c>
      <c r="M42" s="11">
        <f>'[1]GKS'!$HL122</f>
        <v>7.395</v>
      </c>
      <c r="N42" s="12">
        <f t="shared" si="3"/>
        <v>0.4992425285773309</v>
      </c>
      <c r="O42" s="12">
        <f t="shared" si="5"/>
        <v>0.102</v>
      </c>
      <c r="P42" s="4">
        <v>2.68822</v>
      </c>
      <c r="Q42" s="17">
        <f>'[1]GKS'!$AH122</f>
        <v>170.9</v>
      </c>
      <c r="R42" s="11">
        <f t="shared" si="6"/>
        <v>63.573665845801315</v>
      </c>
      <c r="S42" s="13">
        <f t="shared" si="15"/>
        <v>0.8516099115815031</v>
      </c>
      <c r="T42" s="11">
        <f>'[1]GKS'!DH122</f>
        <v>274.2</v>
      </c>
      <c r="U42" s="11">
        <f t="shared" si="7"/>
        <v>102.00058030964728</v>
      </c>
      <c r="V42" s="13">
        <f t="shared" si="16"/>
        <v>0.802097054820624</v>
      </c>
      <c r="W42" s="11">
        <f>'[1]GKS'!CU122</f>
        <v>8.3</v>
      </c>
      <c r="X42" s="11">
        <f>'[1]GKS'!CY122</f>
        <v>3.4</v>
      </c>
      <c r="Y42" s="4">
        <f t="shared" si="8"/>
        <v>4.9</v>
      </c>
      <c r="Z42" s="13">
        <f t="shared" si="14"/>
        <v>0.9325842696629214</v>
      </c>
      <c r="AA42" s="13">
        <f t="shared" si="14"/>
        <v>0.4096385542168674</v>
      </c>
      <c r="AB42" s="13">
        <f t="shared" si="14"/>
        <v>8.166666666666671</v>
      </c>
      <c r="AC42" s="7">
        <f>'[1]GKS'!IT122</f>
        <v>19.57</v>
      </c>
      <c r="AD42" s="7">
        <f>'[1]GKS'!GJ122</f>
        <v>289.3</v>
      </c>
      <c r="AE42" s="7">
        <v>558.4477</v>
      </c>
      <c r="AF42" s="7">
        <f>'[1]GKS'!FE122</f>
        <v>28.25</v>
      </c>
      <c r="AG42" s="4">
        <f>'[1]GKS'!$AC122</f>
        <v>74</v>
      </c>
    </row>
    <row r="43" spans="1:33" ht="11.25">
      <c r="A43" s="3">
        <v>36678</v>
      </c>
      <c r="B43" s="10">
        <f>'[1]GKS'!EE123</f>
        <v>102.3</v>
      </c>
      <c r="C43" s="10">
        <f t="shared" si="13"/>
        <v>2.412535029080169</v>
      </c>
      <c r="D43" s="10">
        <f>'[1]GKS'!M123</f>
        <v>384.5</v>
      </c>
      <c r="E43" s="11">
        <f t="shared" si="1"/>
        <v>159.3759242312842</v>
      </c>
      <c r="F43" s="5">
        <f t="shared" si="19"/>
        <v>1.2591310350790494</v>
      </c>
      <c r="G43" s="5">
        <f t="shared" si="10"/>
        <v>1.0519862985563313</v>
      </c>
      <c r="H43" s="6">
        <f>'[1]GKS'!$P123/100</f>
        <v>1.0979999999999999</v>
      </c>
      <c r="I43" s="6">
        <f t="shared" si="17"/>
        <v>1.1668995</v>
      </c>
      <c r="J43" s="8">
        <f>'[1]GKS'!HI123</f>
        <v>145.16</v>
      </c>
      <c r="K43" s="14">
        <f>'[1]GKS'!HJ123</f>
        <v>72.23762376237623</v>
      </c>
      <c r="L43" s="14">
        <f t="shared" si="18"/>
        <v>64.94162376237622</v>
      </c>
      <c r="M43" s="11">
        <f>'[1]GKS'!$HL123</f>
        <v>7.296</v>
      </c>
      <c r="N43" s="12">
        <f t="shared" si="3"/>
        <v>0.4976413871753667</v>
      </c>
      <c r="O43" s="12">
        <f t="shared" si="5"/>
        <v>0.101</v>
      </c>
      <c r="P43" s="11">
        <f>P42*'[1]GKS'!$EC123/100</f>
        <v>2.7581137199999994</v>
      </c>
      <c r="Q43" s="17">
        <f>'[1]GKS'!$AH123</f>
        <v>175.8</v>
      </c>
      <c r="R43" s="11">
        <f t="shared" si="6"/>
        <v>63.73921376961935</v>
      </c>
      <c r="S43" s="13">
        <f t="shared" si="15"/>
        <v>0.8538275318947178</v>
      </c>
      <c r="T43" s="11">
        <f>'[1]GKS'!DH123</f>
        <v>303</v>
      </c>
      <c r="U43" s="11">
        <f t="shared" si="7"/>
        <v>109.85768926163061</v>
      </c>
      <c r="V43" s="13">
        <f t="shared" si="16"/>
        <v>0.8638826243797271</v>
      </c>
      <c r="W43" s="11">
        <f>'[1]GKS'!CU123</f>
        <v>8.6</v>
      </c>
      <c r="X43" s="11">
        <f>'[1]GKS'!CY123</f>
        <v>3.5</v>
      </c>
      <c r="Y43" s="4">
        <f t="shared" si="8"/>
        <v>5.1</v>
      </c>
      <c r="Z43" s="13">
        <f t="shared" si="14"/>
        <v>0.9662921348314606</v>
      </c>
      <c r="AA43" s="13">
        <f t="shared" si="14"/>
        <v>0.4216867469879518</v>
      </c>
      <c r="AB43" s="13">
        <f t="shared" si="14"/>
        <v>8.500000000000004</v>
      </c>
      <c r="AC43" s="7">
        <f>'[1]GKS'!IT123</f>
        <v>20.996</v>
      </c>
      <c r="AD43" s="11">
        <f>'[1]GKS'!GJ123</f>
        <v>321.8</v>
      </c>
      <c r="AE43" s="11">
        <f>'[1]GKS'!$HS123</f>
        <v>602.7935</v>
      </c>
      <c r="AF43" s="7">
        <f>'[1]GKS'!FE123</f>
        <v>28.07</v>
      </c>
      <c r="AG43" s="4">
        <f>'[1]GKS'!$AC123</f>
        <v>93.4</v>
      </c>
    </row>
    <row r="44" spans="1:33" ht="11.25">
      <c r="A44" s="3">
        <v>36708</v>
      </c>
      <c r="B44" s="10">
        <f>'[1]GKS'!EE124</f>
        <v>103.4</v>
      </c>
      <c r="C44" s="10">
        <f t="shared" si="13"/>
        <v>2.494561220068895</v>
      </c>
      <c r="D44" s="10">
        <f>'[1]GKS'!M124</f>
        <v>391.6</v>
      </c>
      <c r="E44" s="11">
        <f t="shared" si="1"/>
        <v>156.98151516569504</v>
      </c>
      <c r="F44" s="5">
        <f t="shared" si="19"/>
        <v>1.2402142835075713</v>
      </c>
      <c r="G44" s="5">
        <f t="shared" si="10"/>
        <v>1.0361816182554129</v>
      </c>
      <c r="H44" s="6">
        <f>'[1]GKS'!$P124/100</f>
        <v>1.085</v>
      </c>
      <c r="I44" s="6">
        <f t="shared" si="17"/>
        <v>1.1088352799999999</v>
      </c>
      <c r="J44" s="8">
        <f>'[1]GKS'!HI124</f>
        <v>145.1</v>
      </c>
      <c r="K44" s="14">
        <f>'[1]GKS'!HJ124</f>
        <v>71.94</v>
      </c>
      <c r="L44" s="14">
        <f t="shared" si="18"/>
        <v>64.746</v>
      </c>
      <c r="M44" s="14">
        <f>'[1]GKS'!$HL124</f>
        <v>7.194</v>
      </c>
      <c r="N44" s="15">
        <f t="shared" si="3"/>
        <v>0.49579600275671953</v>
      </c>
      <c r="O44" s="15">
        <f t="shared" si="5"/>
        <v>0.1</v>
      </c>
      <c r="P44" s="11">
        <f>P43*'[1]GKS'!$EC124/100</f>
        <v>2.8077597669599994</v>
      </c>
      <c r="Q44" s="17">
        <f>'[1]GKS'!$AH124</f>
        <v>180.5</v>
      </c>
      <c r="R44" s="11">
        <f t="shared" si="6"/>
        <v>64.28612665656573</v>
      </c>
      <c r="S44" s="13">
        <f t="shared" si="15"/>
        <v>0.8611537797852342</v>
      </c>
      <c r="T44" s="11">
        <f>'[1]GKS'!DH124</f>
        <v>300.5</v>
      </c>
      <c r="U44" s="11">
        <f t="shared" si="7"/>
        <v>107.02482581882549</v>
      </c>
      <c r="V44" s="13">
        <f t="shared" si="16"/>
        <v>0.8416059724500509</v>
      </c>
      <c r="W44" s="11">
        <f>'[1]GKS'!CU124</f>
        <v>8.5</v>
      </c>
      <c r="X44" s="11">
        <f>'[1]GKS'!CY124</f>
        <v>3.6</v>
      </c>
      <c r="Y44" s="4">
        <f t="shared" si="8"/>
        <v>4.9</v>
      </c>
      <c r="Z44" s="13">
        <f t="shared" si="14"/>
        <v>0.9550561797752809</v>
      </c>
      <c r="AA44" s="13">
        <f t="shared" si="14"/>
        <v>0.4337349397590361</v>
      </c>
      <c r="AB44" s="13">
        <f t="shared" si="14"/>
        <v>8.166666666666671</v>
      </c>
      <c r="AC44" s="11">
        <f>'[1]GKS'!IT124</f>
        <v>23.302</v>
      </c>
      <c r="AD44" s="11">
        <f>'[1]GKS'!GJ124</f>
        <v>334</v>
      </c>
      <c r="AE44" s="11">
        <f>'[1]GKS'!$HS124</f>
        <v>654.7228</v>
      </c>
      <c r="AF44" s="11">
        <f>'[1]GKS'!FE124</f>
        <v>27.8</v>
      </c>
      <c r="AG44" s="4">
        <f>'[1]GKS'!$AC124</f>
        <v>96.9</v>
      </c>
    </row>
    <row r="45" spans="1:33" ht="11.25">
      <c r="A45" s="3">
        <v>36739</v>
      </c>
      <c r="B45" s="17">
        <f>'[1]GKS'!EE125</f>
        <v>101.7</v>
      </c>
      <c r="C45" s="17">
        <f t="shared" si="13"/>
        <v>2.5369687608100664</v>
      </c>
      <c r="D45" s="14">
        <f>'[1]GKS'!M125</f>
        <v>407.7</v>
      </c>
      <c r="E45" s="17">
        <f t="shared" si="1"/>
        <v>160.70359489559476</v>
      </c>
      <c r="F45" s="5">
        <f t="shared" si="19"/>
        <v>1.2696201434300165</v>
      </c>
      <c r="G45" s="5">
        <f t="shared" si="10"/>
        <v>1.0607498012910546</v>
      </c>
      <c r="H45" s="6">
        <f>'[1]GKS'!$P125/100</f>
        <v>1.102</v>
      </c>
      <c r="I45" s="6">
        <f t="shared" si="17"/>
        <v>1.1313132000000001</v>
      </c>
      <c r="J45" s="8">
        <f>'[1]GKS'!HI125</f>
        <v>145.04</v>
      </c>
      <c r="K45" s="14">
        <f>'[1]GKS'!HJ125</f>
        <v>72.3673469387755</v>
      </c>
      <c r="L45" s="14">
        <f t="shared" si="18"/>
        <v>65.2753469387755</v>
      </c>
      <c r="M45" s="14">
        <f>'[1]GKS'!$HL125</f>
        <v>7.092</v>
      </c>
      <c r="N45" s="15">
        <f t="shared" si="3"/>
        <v>0.49894751060931813</v>
      </c>
      <c r="O45" s="15">
        <f t="shared" si="5"/>
        <v>0.09800000000000002</v>
      </c>
      <c r="P45" s="11">
        <f>P44*'[1]GKS'!$EC125/100</f>
        <v>2.8358373646295996</v>
      </c>
      <c r="Q45" s="17">
        <f>'[1]GKS'!$AH125</f>
        <v>194.8</v>
      </c>
      <c r="R45" s="17">
        <f t="shared" si="6"/>
        <v>68.69223264693237</v>
      </c>
      <c r="S45" s="20">
        <f t="shared" si="15"/>
        <v>0.9201763873846776</v>
      </c>
      <c r="T45" s="14">
        <f>'[1]GKS'!DH125</f>
        <v>314.6</v>
      </c>
      <c r="U45" s="14">
        <f t="shared" si="7"/>
        <v>110.93725046573368</v>
      </c>
      <c r="V45" s="16">
        <f t="shared" si="16"/>
        <v>0.8723719178688523</v>
      </c>
      <c r="W45" s="14">
        <f>'[1]GKS'!CU125</f>
        <v>9.1</v>
      </c>
      <c r="X45" s="14">
        <f>'[1]GKS'!CY125</f>
        <v>3.7</v>
      </c>
      <c r="Y45" s="4">
        <f t="shared" si="8"/>
        <v>5.3999999999999995</v>
      </c>
      <c r="Z45" s="16">
        <f t="shared" si="14"/>
        <v>1.0224719101123594</v>
      </c>
      <c r="AA45" s="16">
        <f t="shared" si="14"/>
        <v>0.4457831325301205</v>
      </c>
      <c r="AB45" s="16">
        <f t="shared" si="14"/>
        <v>9.000000000000004</v>
      </c>
      <c r="AC45" s="11">
        <f>'[1]GKS'!IT125</f>
        <v>23.731</v>
      </c>
      <c r="AD45" s="14">
        <f>'[1]GKS'!GJ125</f>
        <v>341.6</v>
      </c>
      <c r="AE45" s="14">
        <f>'[1]GKS'!$HS125</f>
        <v>648.192</v>
      </c>
      <c r="AF45" s="14">
        <f>'[1]GKS'!FE125</f>
        <v>27.75</v>
      </c>
      <c r="AG45" s="4">
        <f>'[1]GKS'!$AC125</f>
        <v>108</v>
      </c>
    </row>
    <row r="46" spans="1:33" ht="11.25">
      <c r="A46" s="3">
        <v>36770</v>
      </c>
      <c r="B46" s="17">
        <f>'[1]GKS'!EE126</f>
        <v>101.9</v>
      </c>
      <c r="C46" s="17">
        <f t="shared" si="13"/>
        <v>2.585171167265458</v>
      </c>
      <c r="D46" s="17">
        <f>'[1]GKS'!M126</f>
        <v>417.6</v>
      </c>
      <c r="E46" s="17">
        <f t="shared" si="1"/>
        <v>161.5366925361963</v>
      </c>
      <c r="F46" s="5">
        <f t="shared" si="19"/>
        <v>1.2762019348743145</v>
      </c>
      <c r="G46" s="5">
        <f t="shared" si="10"/>
        <v>1.0662487956184574</v>
      </c>
      <c r="H46" s="6">
        <f>'[1]GKS'!$P126/100</f>
        <v>1.072</v>
      </c>
      <c r="I46" s="6">
        <f t="shared" si="17"/>
        <v>1.10170512</v>
      </c>
      <c r="J46" s="17">
        <f>'[1]GKS'!HI126</f>
        <v>145.008</v>
      </c>
      <c r="K46" s="8">
        <f>'[1]GKS'!HJ126</f>
        <v>72.4</v>
      </c>
      <c r="L46" s="14">
        <f t="shared" si="18"/>
        <v>65.25</v>
      </c>
      <c r="M46" s="18">
        <f>'[1]GKS'!$HL126</f>
        <v>7.15</v>
      </c>
      <c r="N46" s="19">
        <f t="shared" si="3"/>
        <v>0.4992827981904447</v>
      </c>
      <c r="O46" s="19">
        <f t="shared" si="5"/>
        <v>0.09875690607734806</v>
      </c>
      <c r="P46" s="14">
        <f>P45*'[1]GKS'!$EC126/100</f>
        <v>2.872703250369784</v>
      </c>
      <c r="Q46" s="17">
        <f>'[1]GKS'!$AH126</f>
        <v>198.1</v>
      </c>
      <c r="R46" s="17">
        <f t="shared" si="6"/>
        <v>68.95943741300111</v>
      </c>
      <c r="S46" s="20">
        <f t="shared" si="15"/>
        <v>0.9237557661129374</v>
      </c>
      <c r="T46" s="17">
        <f>'[1]GKS'!DH126</f>
        <v>323.3</v>
      </c>
      <c r="U46" s="17">
        <f t="shared" si="7"/>
        <v>112.54208034135922</v>
      </c>
      <c r="V46" s="20">
        <f t="shared" si="16"/>
        <v>0.8849917413327943</v>
      </c>
      <c r="W46" s="14">
        <f>'[1]GKS'!CU126</f>
        <v>8.8</v>
      </c>
      <c r="X46" s="14">
        <f>'[1]GKS'!CY126</f>
        <v>3.7</v>
      </c>
      <c r="Y46" s="4">
        <f t="shared" si="8"/>
        <v>5.1000000000000005</v>
      </c>
      <c r="Z46" s="16">
        <f t="shared" si="14"/>
        <v>0.9887640449438203</v>
      </c>
      <c r="AA46" s="16">
        <f t="shared" si="14"/>
        <v>0.4457831325301205</v>
      </c>
      <c r="AB46" s="16">
        <f t="shared" si="14"/>
        <v>8.500000000000005</v>
      </c>
      <c r="AC46" s="14">
        <f>'[1]GKS'!IT126</f>
        <v>25.007</v>
      </c>
      <c r="AD46" s="14">
        <f>'[1]GKS'!GJ126</f>
        <v>351</v>
      </c>
      <c r="AE46" s="14">
        <f>'[1]GKS'!$HS126</f>
        <v>671.0751</v>
      </c>
      <c r="AF46" s="14">
        <f>'[1]GKS'!FE126</f>
        <v>27.75</v>
      </c>
      <c r="AG46" s="4">
        <f>'[1]GKS'!$AC126</f>
        <v>113.4</v>
      </c>
    </row>
    <row r="47" spans="1:33" ht="11.25">
      <c r="A47" s="3">
        <v>36800</v>
      </c>
      <c r="B47" s="17">
        <f>'[1]GKS'!EE127</f>
        <v>102.7</v>
      </c>
      <c r="C47" s="17">
        <f t="shared" si="13"/>
        <v>2.6549707887816254</v>
      </c>
      <c r="D47" s="17">
        <f>'[1]GKS'!M127</f>
        <v>442.7</v>
      </c>
      <c r="E47" s="17">
        <f t="shared" si="1"/>
        <v>166.74383080619748</v>
      </c>
      <c r="F47" s="5">
        <f t="shared" si="19"/>
        <v>1.3173403278363005</v>
      </c>
      <c r="G47" s="5">
        <f t="shared" si="10"/>
        <v>1.100619345255429</v>
      </c>
      <c r="H47" s="6">
        <f>'[1]GKS'!$P127/100</f>
        <v>1.104</v>
      </c>
      <c r="I47" s="6">
        <f t="shared" si="17"/>
        <v>1.082545968</v>
      </c>
      <c r="J47" s="17">
        <f>'[1]GKS'!HI127</f>
        <v>144.9</v>
      </c>
      <c r="K47" s="8">
        <f>'[1]GKS'!HJ127</f>
        <v>72.4</v>
      </c>
      <c r="L47" s="14">
        <f t="shared" si="18"/>
        <v>65.202</v>
      </c>
      <c r="M47" s="18">
        <f>'[1]GKS'!$HL127</f>
        <v>7.198</v>
      </c>
      <c r="N47" s="19">
        <f t="shared" si="3"/>
        <v>0.49965493443754316</v>
      </c>
      <c r="O47" s="19">
        <f t="shared" si="5"/>
        <v>0.09941988950276243</v>
      </c>
      <c r="P47" s="14">
        <f>P46*'[1]GKS'!$EC127/100</f>
        <v>2.9330300186275493</v>
      </c>
      <c r="Q47" s="17">
        <f>'[1]GKS'!$AH127</f>
        <v>206.2</v>
      </c>
      <c r="R47" s="17">
        <f t="shared" si="6"/>
        <v>70.30272403979248</v>
      </c>
      <c r="S47" s="20">
        <f t="shared" si="15"/>
        <v>0.9417499495574644</v>
      </c>
      <c r="T47" s="17">
        <f>'[1]GKS'!DH127</f>
        <v>326</v>
      </c>
      <c r="U47" s="17">
        <f t="shared" si="7"/>
        <v>111.14785662935184</v>
      </c>
      <c r="V47" s="20">
        <f t="shared" si="16"/>
        <v>0.874028051422724</v>
      </c>
      <c r="W47" s="17">
        <f>'[1]GKS'!CU127</f>
        <v>8.7</v>
      </c>
      <c r="X47" s="17">
        <f>'[1]GKS'!CY127</f>
        <v>4</v>
      </c>
      <c r="Y47" s="4">
        <f t="shared" si="8"/>
        <v>4.699999999999999</v>
      </c>
      <c r="Z47" s="16">
        <f t="shared" si="14"/>
        <v>0.9775280898876403</v>
      </c>
      <c r="AA47" s="16">
        <f t="shared" si="14"/>
        <v>0.48192771084337344</v>
      </c>
      <c r="AB47" s="16">
        <f t="shared" si="14"/>
        <v>7.833333333333337</v>
      </c>
      <c r="AC47" s="14">
        <f>'[1]GKS'!IT127</f>
        <v>25.88</v>
      </c>
      <c r="AD47" s="17">
        <f>'[1]GKS'!GJ127</f>
        <v>349.7</v>
      </c>
      <c r="AE47" s="17">
        <f>'[1]GKS'!$HS127</f>
        <v>662.5251</v>
      </c>
      <c r="AF47" s="17">
        <f>'[1]GKS'!FE127</f>
        <v>27.83</v>
      </c>
      <c r="AG47" s="4">
        <f>'[1]GKS'!$AC127</f>
        <v>113.7</v>
      </c>
    </row>
    <row r="48" spans="1:33" ht="11.25">
      <c r="A48" s="3">
        <v>36831</v>
      </c>
      <c r="B48" s="17">
        <f>'[1]GKS'!EE128</f>
        <v>101.3</v>
      </c>
      <c r="C48" s="17">
        <f t="shared" si="13"/>
        <v>2.6894854090357865</v>
      </c>
      <c r="D48" s="17">
        <f>'[1]GKS'!M128</f>
        <v>451.9</v>
      </c>
      <c r="E48" s="17">
        <f t="shared" si="1"/>
        <v>168.02470780535361</v>
      </c>
      <c r="F48" s="5">
        <f t="shared" si="19"/>
        <v>1.327459748254004</v>
      </c>
      <c r="G48" s="5">
        <f t="shared" si="10"/>
        <v>1.1090739789132251</v>
      </c>
      <c r="H48" s="6">
        <f>'[1]GKS'!$P128/100</f>
        <v>1.077</v>
      </c>
      <c r="I48" s="6">
        <f t="shared" si="17"/>
        <v>1.105283097</v>
      </c>
      <c r="J48" s="8">
        <v>144.5</v>
      </c>
      <c r="K48" s="14">
        <f>'[1]GKS'!HJ128</f>
        <v>72.4</v>
      </c>
      <c r="L48" s="14">
        <f t="shared" si="18"/>
        <v>65.03200000000001</v>
      </c>
      <c r="M48" s="18">
        <f>'[1]GKS'!$HL128</f>
        <v>7.368</v>
      </c>
      <c r="N48" s="19">
        <f t="shared" si="3"/>
        <v>0.501038062283737</v>
      </c>
      <c r="O48" s="19">
        <f t="shared" si="5"/>
        <v>0.10176795580110497</v>
      </c>
      <c r="P48" s="18">
        <f>P47*'[1]GKS'!$EC128/100</f>
        <v>2.977025468906963</v>
      </c>
      <c r="Q48" s="17">
        <f>'[1]GKS'!$AH128</f>
        <v>211.8</v>
      </c>
      <c r="R48" s="17">
        <f t="shared" si="6"/>
        <v>71.14483977786188</v>
      </c>
      <c r="S48" s="20">
        <f t="shared" si="15"/>
        <v>0.9530306284312946</v>
      </c>
      <c r="AC48" s="17">
        <f>'[1]GKS'!IT128</f>
        <v>27.667</v>
      </c>
      <c r="AD48" s="17">
        <f>'[1]GKS'!GJ128</f>
        <v>358.4</v>
      </c>
      <c r="AE48" s="17">
        <f>'[1]GKS'!$HS128</f>
        <v>684.1701</v>
      </c>
      <c r="AF48" s="17">
        <f>'[1]GKS'!FE128</f>
        <v>27.85</v>
      </c>
      <c r="AG48" s="4">
        <f>'[1]GKS'!$AC128</f>
        <v>123.2</v>
      </c>
    </row>
    <row r="49" spans="1:29" ht="11.25">
      <c r="A49" s="3">
        <v>36861</v>
      </c>
      <c r="H49" s="6">
        <f>'[1]GKS'!$P129/100</f>
        <v>1.025</v>
      </c>
      <c r="I49" s="6">
        <f t="shared" si="17"/>
        <v>1.06361585</v>
      </c>
      <c r="P49" s="18">
        <f>P48*'[1]GKS'!$EC129/100</f>
        <v>3.024657876409474</v>
      </c>
      <c r="AC49" s="17">
        <f>'[1]GKS'!IT129</f>
        <v>27.951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Olenev</cp:lastModifiedBy>
  <dcterms:created xsi:type="dcterms:W3CDTF">2000-03-21T09:46:02Z</dcterms:created>
  <dcterms:modified xsi:type="dcterms:W3CDTF">2001-01-22T14:49:37Z</dcterms:modified>
  <cp:category/>
  <cp:version/>
  <cp:contentType/>
  <cp:contentStatus/>
</cp:coreProperties>
</file>